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'лист'!$A$5:$F$42</definedName>
    <definedName name="_xlnm.Print_Area" localSheetId="0">'лист'!$B$1:$M$42</definedName>
  </definedNames>
  <calcPr fullCalcOnLoad="1"/>
</workbook>
</file>

<file path=xl/sharedStrings.xml><?xml version="1.0" encoding="utf-8"?>
<sst xmlns="http://schemas.openxmlformats.org/spreadsheetml/2006/main" count="94" uniqueCount="59">
  <si>
    <t>Приложение №3</t>
  </si>
  <si>
    <t>к решению Совета народных депутатов муниципального образования Андреевское сельское поселение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</si>
  <si>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на 2021 год и на плановый период 2022 и 2023 годов</t>
  </si>
  <si>
    <t>(тыс.руб.)</t>
  </si>
  <si>
    <t>Наименование расходов</t>
  </si>
  <si>
    <t>Код раздела</t>
  </si>
  <si>
    <t>Код подраздела</t>
  </si>
  <si>
    <t>План 
На 2021 год</t>
  </si>
  <si>
    <t>Утв.План 
На 2021 год</t>
  </si>
  <si>
    <t>март</t>
  </si>
  <si>
    <t>июнь</t>
  </si>
  <si>
    <t>План 
На 2022 год</t>
  </si>
  <si>
    <t>План 
На 2023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</si>
  <si>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</si>
  <si>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</si>
  <si>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</si>
  <si>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</si>
  <si>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</si>
  <si>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</si>
  <si>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</si>
  <si>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</si>
  <si>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</si>
  <si>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</si>
  <si>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</si>
  <si>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</si>
  <si>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</si>
  <si>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</si>
  <si>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</si>
  <si>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</si>
  <si>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Гражданская оборона </t>
  </si>
  <si>
    <t>09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</si>
  <si>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</si>
  <si>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</si>
  <si>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</si>
  <si>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</si>
  <si>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</si>
  <si>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</si>
  <si>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</si>
  <si>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</si>
  <si>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</si>
  <si>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</si>
  <si>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</si>
  <si>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</si>
  <si>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</si>
  <si>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</si>
  <si>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 xml:space="preserve">Молодежная политика 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</si>
  <si>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</si>
  <si>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</si>
  <si>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</si>
  <si>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</si>
  <si>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</si>
  <si>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</si>
  <si>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</si>
  <si>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</si>
  <si>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</si>
  <si>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ИТОГО РАСХОДОВ:</t>
  </si>
  <si>
    <t>фпс</t>
  </si>
  <si>
    <t>б/о</t>
  </si>
  <si>
    <t xml:space="preserve">От  21.06.2021    №  9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</si>
</sst>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"/>
    <numFmt numFmtId="174" formatCode="0.00000"/>
    <numFmt numFmtId="175" formatCode="0.0"/>
    <numFmt numFmtId="176" formatCode="#,##0.0"/>
    <numFmt numFmtId="177" formatCode="0.0000"/>
    <numFmt numFmtId="178" formatCode="#,##0.000"/>
    <numFmt numFmtId="179" formatCode="#,##0.00000"/>
  </numFmts>
  <fonts count="58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53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72" fontId="1" fillId="0" borderId="11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74" fontId="14" fillId="0" borderId="11" xfId="0" applyNumberFormat="1" applyFont="1" applyBorder="1" applyAlignment="1">
      <alignment horizontal="center" vertical="center" wrapText="1"/>
    </xf>
    <xf numFmtId="175" fontId="15" fillId="0" borderId="11" xfId="0" applyNumberFormat="1" applyFont="1" applyFill="1" applyBorder="1" applyAlignment="1">
      <alignment horizontal="center" vertical="center" wrapText="1"/>
    </xf>
    <xf numFmtId="174" fontId="15" fillId="0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75" fontId="16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5" fontId="1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175" fontId="14" fillId="0" borderId="11" xfId="0" applyNumberFormat="1" applyFont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73" fontId="14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72" fontId="14" fillId="34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79" fontId="15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C5C00"/>
      <rgbColor rgb="00666699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tabSelected="1" zoomScalePageLayoutView="0" workbookViewId="0" topLeftCell="A1">
      <selection activeCell="E3" sqref="E3:M3"/>
    </sheetView>
  </sheetViews>
  <sheetFormatPr defaultColWidth="9.00390625" defaultRowHeight="12.75"/>
  <cols>
    <col min="1" max="1" width="3.28125" style="1" customWidth="1"/>
    <col min="2" max="2" width="49.57421875" style="1" customWidth="1"/>
    <col min="3" max="3" width="7.7109375" style="2" customWidth="1"/>
    <col min="4" max="4" width="6.7109375" style="2" customWidth="1"/>
    <col min="5" max="5" width="13.57421875" style="3" customWidth="1"/>
    <col min="6" max="6" width="9.00390625" style="4" hidden="1" customWidth="1"/>
    <col min="7" max="7" width="12.421875" style="5" hidden="1" customWidth="1"/>
    <col min="8" max="8" width="12.421875" style="6" hidden="1" customWidth="1"/>
    <col min="9" max="9" width="9.00390625" style="4" hidden="1" customWidth="1"/>
    <col min="10" max="11" width="11.57421875" style="4" hidden="1" customWidth="1"/>
    <col min="12" max="12" width="12.8515625" style="1" customWidth="1"/>
    <col min="13" max="13" width="13.00390625" style="1" customWidth="1"/>
    <col min="14" max="17" width="13.28125" style="7" customWidth="1"/>
    <col min="18" max="16384" width="9.00390625" style="1" customWidth="1"/>
  </cols>
  <sheetData>
    <row r="1" spans="3:17" s="8" customFormat="1" ht="15">
      <c r="C1" s="9"/>
      <c r="D1" s="9"/>
      <c r="E1" s="10"/>
      <c r="F1" s="11"/>
      <c r="G1" s="12"/>
      <c r="H1" s="13"/>
      <c r="I1" s="11"/>
      <c r="J1" s="11"/>
      <c r="K1" s="11"/>
      <c r="L1" s="137" t="s">
        <v>0</v>
      </c>
      <c r="M1" s="137"/>
      <c r="N1" s="14"/>
      <c r="O1" s="14"/>
      <c r="P1" s="14"/>
      <c r="Q1" s="14"/>
    </row>
    <row r="2" spans="3:17" s="8" customFormat="1" ht="60.75" customHeight="1">
      <c r="C2" s="9"/>
      <c r="D2" s="9"/>
      <c r="E2" s="138" t="s">
        <v>1</v>
      </c>
      <c r="F2" s="138"/>
      <c r="G2" s="138"/>
      <c r="H2" s="138"/>
      <c r="I2" s="138"/>
      <c r="J2" s="138"/>
      <c r="K2" s="138"/>
      <c r="L2" s="138"/>
      <c r="M2" s="138"/>
      <c r="N2" s="14"/>
      <c r="O2" s="14"/>
      <c r="P2" s="14"/>
      <c r="Q2" s="14"/>
    </row>
    <row r="3" spans="3:17" s="8" customFormat="1" ht="15">
      <c r="C3" s="9"/>
      <c r="D3" s="9"/>
      <c r="E3" s="139" t="s">
        <v>58</v>
      </c>
      <c r="F3" s="139"/>
      <c r="G3" s="139"/>
      <c r="H3" s="139"/>
      <c r="I3" s="139"/>
      <c r="J3" s="139"/>
      <c r="K3" s="139"/>
      <c r="L3" s="139"/>
      <c r="M3" s="139"/>
      <c r="N3" s="14"/>
      <c r="O3" s="14"/>
      <c r="P3" s="14"/>
      <c r="Q3" s="14"/>
    </row>
    <row r="4" spans="3:17" s="8" customFormat="1" ht="15">
      <c r="C4" s="9"/>
      <c r="D4" s="9"/>
      <c r="E4" s="10"/>
      <c r="F4" s="11"/>
      <c r="G4" s="12"/>
      <c r="H4" s="13"/>
      <c r="I4" s="11"/>
      <c r="J4" s="11"/>
      <c r="K4" s="11"/>
      <c r="L4" s="11"/>
      <c r="M4" s="11"/>
      <c r="N4" s="14"/>
      <c r="O4" s="14"/>
      <c r="P4" s="14"/>
      <c r="Q4" s="14"/>
    </row>
    <row r="5" spans="3:17" s="8" customFormat="1" ht="15">
      <c r="C5" s="9"/>
      <c r="D5" s="9"/>
      <c r="E5" s="140"/>
      <c r="F5" s="140"/>
      <c r="G5" s="140"/>
      <c r="H5" s="140"/>
      <c r="I5" s="140"/>
      <c r="J5" s="140"/>
      <c r="K5" s="140"/>
      <c r="L5" s="140"/>
      <c r="M5" s="140"/>
      <c r="N5" s="14"/>
      <c r="O5" s="14"/>
      <c r="P5" s="14"/>
      <c r="Q5" s="14"/>
    </row>
    <row r="6" spans="3:17" s="8" customFormat="1" ht="20.25" customHeight="1">
      <c r="C6" s="15"/>
      <c r="D6" s="15"/>
      <c r="E6" s="141"/>
      <c r="F6" s="141"/>
      <c r="G6" s="141"/>
      <c r="H6" s="141"/>
      <c r="I6" s="141"/>
      <c r="J6" s="141"/>
      <c r="K6" s="141"/>
      <c r="L6" s="141"/>
      <c r="M6" s="141"/>
      <c r="N6" s="14"/>
      <c r="O6" s="14"/>
      <c r="P6" s="14"/>
      <c r="Q6" s="14"/>
    </row>
    <row r="7" spans="3:17" s="8" customFormat="1" ht="13.5">
      <c r="C7" s="16"/>
      <c r="D7" s="16"/>
      <c r="E7" s="17"/>
      <c r="F7" s="142"/>
      <c r="G7" s="142"/>
      <c r="H7" s="142"/>
      <c r="I7" s="142"/>
      <c r="J7" s="142"/>
      <c r="K7" s="142"/>
      <c r="L7" s="142"/>
      <c r="M7" s="142"/>
      <c r="N7" s="14"/>
      <c r="O7" s="14"/>
      <c r="P7" s="14"/>
      <c r="Q7" s="14"/>
    </row>
    <row r="8" spans="3:17" s="8" customFormat="1" ht="13.5">
      <c r="C8" s="18"/>
      <c r="D8" s="18"/>
      <c r="E8" s="19"/>
      <c r="F8" s="20"/>
      <c r="G8" s="21"/>
      <c r="H8" s="22"/>
      <c r="I8" s="20"/>
      <c r="J8" s="20"/>
      <c r="K8" s="20"/>
      <c r="N8" s="14"/>
      <c r="O8" s="14"/>
      <c r="P8" s="14"/>
      <c r="Q8" s="14"/>
    </row>
    <row r="9" spans="2:15" ht="46.5" customHeight="1">
      <c r="B9" s="136" t="s">
        <v>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23"/>
      <c r="O9" s="23"/>
    </row>
    <row r="10" ht="23.25" customHeight="1">
      <c r="M10" s="4" t="s">
        <v>3</v>
      </c>
    </row>
    <row r="11" spans="2:17" s="24" customFormat="1" ht="52.5">
      <c r="B11" s="25" t="s">
        <v>4</v>
      </c>
      <c r="C11" s="25" t="s">
        <v>5</v>
      </c>
      <c r="D11" s="25" t="s">
        <v>6</v>
      </c>
      <c r="E11" s="26" t="s">
        <v>7</v>
      </c>
      <c r="F11" s="27" t="s">
        <v>8</v>
      </c>
      <c r="G11" s="28" t="s">
        <v>9</v>
      </c>
      <c r="H11" s="29" t="s">
        <v>10</v>
      </c>
      <c r="I11" s="30"/>
      <c r="J11" s="30"/>
      <c r="K11" s="30"/>
      <c r="L11" s="31" t="s">
        <v>11</v>
      </c>
      <c r="M11" s="31" t="s">
        <v>12</v>
      </c>
      <c r="N11" s="32"/>
      <c r="O11" s="32"/>
      <c r="P11" s="32"/>
      <c r="Q11" s="32"/>
    </row>
    <row r="12" spans="2:17" s="33" customFormat="1" ht="12.75">
      <c r="B12" s="34">
        <v>1</v>
      </c>
      <c r="C12" s="35">
        <v>2</v>
      </c>
      <c r="D12" s="35">
        <v>3</v>
      </c>
      <c r="E12" s="36"/>
      <c r="F12" s="37">
        <v>4</v>
      </c>
      <c r="G12" s="37"/>
      <c r="H12" s="38"/>
      <c r="I12" s="39"/>
      <c r="J12" s="39"/>
      <c r="K12" s="39"/>
      <c r="L12" s="35">
        <v>5</v>
      </c>
      <c r="M12" s="35">
        <v>6</v>
      </c>
      <c r="N12" s="40"/>
      <c r="O12" s="40"/>
      <c r="P12" s="40"/>
      <c r="Q12" s="40"/>
    </row>
    <row r="13" spans="2:17" s="41" customFormat="1" ht="13.5">
      <c r="B13" s="42" t="s">
        <v>13</v>
      </c>
      <c r="C13" s="43" t="s">
        <v>14</v>
      </c>
      <c r="D13" s="43"/>
      <c r="E13" s="44">
        <f>F13+G13+H13+I13+J13+K13</f>
        <v>17715.78673</v>
      </c>
      <c r="F13" s="45">
        <f>SUM(F14:F18)</f>
        <v>15299</v>
      </c>
      <c r="G13" s="46">
        <f>SUM(G14:G18)</f>
        <v>2002.63834</v>
      </c>
      <c r="H13" s="47">
        <f>SUM(H14:H18)</f>
        <v>414.14839</v>
      </c>
      <c r="I13" s="48"/>
      <c r="J13" s="48"/>
      <c r="K13" s="48"/>
      <c r="L13" s="49">
        <f>SUM(L14:L18)</f>
        <v>15030.3</v>
      </c>
      <c r="M13" s="49">
        <f>SUM(M14:M18)</f>
        <v>15087</v>
      </c>
      <c r="N13" s="50"/>
      <c r="O13" s="50"/>
      <c r="P13" s="51"/>
      <c r="Q13" s="50"/>
    </row>
    <row r="14" spans="2:17" s="52" customFormat="1" ht="54.75">
      <c r="B14" s="53" t="s">
        <v>15</v>
      </c>
      <c r="C14" s="54" t="s">
        <v>14</v>
      </c>
      <c r="D14" s="54" t="s">
        <v>16</v>
      </c>
      <c r="E14" s="55">
        <f>F14+G14+H14+I14+J14+K14</f>
        <v>12.1</v>
      </c>
      <c r="F14" s="56">
        <v>12.1</v>
      </c>
      <c r="G14" s="56"/>
      <c r="H14" s="57"/>
      <c r="I14" s="58"/>
      <c r="J14" s="58"/>
      <c r="K14" s="58"/>
      <c r="L14" s="59">
        <v>12.1</v>
      </c>
      <c r="M14" s="59">
        <v>12.1</v>
      </c>
      <c r="N14" s="60"/>
      <c r="O14" s="50"/>
      <c r="P14" s="51"/>
      <c r="Q14" s="60"/>
    </row>
    <row r="15" spans="2:17" s="61" customFormat="1" ht="54.75">
      <c r="B15" s="53" t="s">
        <v>17</v>
      </c>
      <c r="C15" s="62" t="s">
        <v>14</v>
      </c>
      <c r="D15" s="62" t="s">
        <v>18</v>
      </c>
      <c r="E15" s="55">
        <f>F15+G15+H15+I15+J15+K15</f>
        <v>3435.8</v>
      </c>
      <c r="F15" s="63">
        <v>3435.8</v>
      </c>
      <c r="G15" s="63"/>
      <c r="H15" s="57"/>
      <c r="I15" s="64"/>
      <c r="J15" s="64"/>
      <c r="K15" s="64"/>
      <c r="L15" s="59">
        <v>3440.3</v>
      </c>
      <c r="M15" s="55">
        <v>3445</v>
      </c>
      <c r="N15" s="65"/>
      <c r="O15" s="50"/>
      <c r="P15" s="51"/>
      <c r="Q15" s="65"/>
    </row>
    <row r="16" spans="2:17" s="61" customFormat="1" ht="13.5" hidden="1">
      <c r="B16" s="66" t="s">
        <v>19</v>
      </c>
      <c r="C16" s="62" t="s">
        <v>14</v>
      </c>
      <c r="D16" s="62" t="s">
        <v>20</v>
      </c>
      <c r="E16" s="67"/>
      <c r="F16" s="68">
        <v>0</v>
      </c>
      <c r="G16" s="68"/>
      <c r="H16" s="57"/>
      <c r="I16" s="69"/>
      <c r="J16" s="69"/>
      <c r="K16" s="69"/>
      <c r="L16" s="55">
        <v>0</v>
      </c>
      <c r="M16" s="55">
        <v>0</v>
      </c>
      <c r="N16" s="65"/>
      <c r="O16" s="50"/>
      <c r="P16" s="51"/>
      <c r="Q16" s="65"/>
    </row>
    <row r="17" spans="2:17" s="70" customFormat="1" ht="13.5">
      <c r="B17" s="53" t="s">
        <v>21</v>
      </c>
      <c r="C17" s="62" t="s">
        <v>14</v>
      </c>
      <c r="D17" s="62" t="s">
        <v>22</v>
      </c>
      <c r="E17" s="55">
        <f>F17+G17+H17+I17+J17+K17</f>
        <v>68.6</v>
      </c>
      <c r="F17" s="56">
        <v>68.6</v>
      </c>
      <c r="G17" s="56"/>
      <c r="H17" s="57"/>
      <c r="I17" s="58"/>
      <c r="J17" s="58"/>
      <c r="K17" s="58"/>
      <c r="L17" s="71">
        <v>68.6</v>
      </c>
      <c r="M17" s="71">
        <v>68.6</v>
      </c>
      <c r="N17" s="65"/>
      <c r="O17" s="50"/>
      <c r="P17" s="51"/>
      <c r="Q17" s="65"/>
    </row>
    <row r="18" spans="2:17" s="72" customFormat="1" ht="13.5">
      <c r="B18" s="73" t="s">
        <v>23</v>
      </c>
      <c r="C18" s="74" t="s">
        <v>14</v>
      </c>
      <c r="D18" s="74" t="s">
        <v>24</v>
      </c>
      <c r="E18" s="75">
        <f>F18+G18+H18+I18+J18+K18</f>
        <v>14199.28673</v>
      </c>
      <c r="F18" s="68">
        <f>11501+281.5</f>
        <v>11782.5</v>
      </c>
      <c r="G18" s="68">
        <f>150+40+942.63834+870</f>
        <v>2002.63834</v>
      </c>
      <c r="H18" s="57">
        <v>414.14839</v>
      </c>
      <c r="I18" s="69"/>
      <c r="J18" s="69"/>
      <c r="K18" s="69"/>
      <c r="L18" s="55">
        <v>11509.3</v>
      </c>
      <c r="M18" s="55">
        <v>11561.3</v>
      </c>
      <c r="N18" s="65"/>
      <c r="O18" s="50"/>
      <c r="P18" s="51"/>
      <c r="Q18" s="65"/>
    </row>
    <row r="19" spans="2:17" s="41" customFormat="1" ht="13.5">
      <c r="B19" s="76" t="s">
        <v>25</v>
      </c>
      <c r="C19" s="77" t="s">
        <v>26</v>
      </c>
      <c r="D19" s="77"/>
      <c r="E19" s="78">
        <f>F19+G19+H19+I19+J19+K19</f>
        <v>236.4</v>
      </c>
      <c r="F19" s="79">
        <f>F20</f>
        <v>236.4</v>
      </c>
      <c r="G19" s="79">
        <f>G20</f>
        <v>0</v>
      </c>
      <c r="H19" s="47">
        <f>H20</f>
        <v>0</v>
      </c>
      <c r="I19" s="80"/>
      <c r="J19" s="80"/>
      <c r="K19" s="80"/>
      <c r="L19" s="81">
        <f>L20</f>
        <v>238.7</v>
      </c>
      <c r="M19" s="81">
        <f>M20</f>
        <v>247.5</v>
      </c>
      <c r="N19" s="50"/>
      <c r="O19" s="50"/>
      <c r="P19" s="51"/>
      <c r="Q19" s="50"/>
    </row>
    <row r="20" spans="2:17" s="61" customFormat="1" ht="13.5">
      <c r="B20" s="73" t="s">
        <v>27</v>
      </c>
      <c r="C20" s="74" t="s">
        <v>26</v>
      </c>
      <c r="D20" s="74" t="s">
        <v>16</v>
      </c>
      <c r="E20" s="55">
        <f>F20+G20+H20+I20+J20+K20</f>
        <v>236.4</v>
      </c>
      <c r="F20" s="56">
        <v>236.4</v>
      </c>
      <c r="G20" s="56">
        <v>0</v>
      </c>
      <c r="H20" s="57"/>
      <c r="I20" s="58"/>
      <c r="J20" s="58"/>
      <c r="K20" s="58"/>
      <c r="L20" s="59">
        <v>238.7</v>
      </c>
      <c r="M20" s="59">
        <v>247.5</v>
      </c>
      <c r="N20" s="65"/>
      <c r="O20" s="50"/>
      <c r="P20" s="51"/>
      <c r="Q20" s="65"/>
    </row>
    <row r="21" spans="2:17" s="41" customFormat="1" ht="27">
      <c r="B21" s="82" t="s">
        <v>28</v>
      </c>
      <c r="C21" s="83" t="s">
        <v>16</v>
      </c>
      <c r="D21" s="83"/>
      <c r="E21" s="78">
        <f>F21+G21+H21+I21+J21+K21</f>
        <v>504.1</v>
      </c>
      <c r="F21" s="79">
        <f>SUM(F22:F23)</f>
        <v>504.1</v>
      </c>
      <c r="G21" s="79">
        <f>SUM(G22:G23)</f>
        <v>0</v>
      </c>
      <c r="H21" s="47">
        <f>SUM(H22:H23)</f>
        <v>0</v>
      </c>
      <c r="I21" s="80"/>
      <c r="J21" s="80"/>
      <c r="K21" s="80"/>
      <c r="L21" s="81">
        <f>SUM(L22:L23)</f>
        <v>200</v>
      </c>
      <c r="M21" s="81">
        <f>SUM(M22:M23)</f>
        <v>200</v>
      </c>
      <c r="N21" s="50"/>
      <c r="O21" s="50"/>
      <c r="P21" s="51"/>
      <c r="Q21" s="50"/>
    </row>
    <row r="22" spans="2:17" s="61" customFormat="1" ht="13.5" hidden="1">
      <c r="B22" s="53" t="s">
        <v>29</v>
      </c>
      <c r="C22" s="62" t="s">
        <v>16</v>
      </c>
      <c r="D22" s="62" t="s">
        <v>30</v>
      </c>
      <c r="E22" s="84"/>
      <c r="F22" s="68">
        <v>0</v>
      </c>
      <c r="G22" s="68"/>
      <c r="H22" s="57"/>
      <c r="I22" s="69"/>
      <c r="J22" s="69"/>
      <c r="K22" s="69"/>
      <c r="L22" s="84">
        <v>0</v>
      </c>
      <c r="M22" s="84">
        <v>0</v>
      </c>
      <c r="N22" s="65"/>
      <c r="O22" s="50"/>
      <c r="P22" s="51"/>
      <c r="Q22" s="65"/>
    </row>
    <row r="23" spans="2:17" s="61" customFormat="1" ht="41.25">
      <c r="B23" s="53" t="s">
        <v>31</v>
      </c>
      <c r="C23" s="62" t="s">
        <v>16</v>
      </c>
      <c r="D23" s="62" t="s">
        <v>32</v>
      </c>
      <c r="E23" s="55">
        <f aca="true" t="shared" si="0" ref="E23:E39">F23+G23+H23+I23+J23+K23</f>
        <v>504.1</v>
      </c>
      <c r="F23" s="68">
        <v>504.1</v>
      </c>
      <c r="G23" s="68"/>
      <c r="H23" s="57"/>
      <c r="I23" s="69"/>
      <c r="J23" s="69"/>
      <c r="K23" s="69"/>
      <c r="L23" s="84">
        <v>200</v>
      </c>
      <c r="M23" s="84">
        <v>200</v>
      </c>
      <c r="N23" s="65"/>
      <c r="O23" s="50"/>
      <c r="P23" s="51"/>
      <c r="Q23" s="65"/>
    </row>
    <row r="24" spans="2:17" s="61" customFormat="1" ht="13.5">
      <c r="B24" s="85" t="s">
        <v>33</v>
      </c>
      <c r="C24" s="86" t="s">
        <v>18</v>
      </c>
      <c r="D24" s="86"/>
      <c r="E24" s="87">
        <f t="shared" si="0"/>
        <v>1791.1</v>
      </c>
      <c r="F24" s="79">
        <f>F25+F26</f>
        <v>281.1</v>
      </c>
      <c r="G24" s="79">
        <f>G25+G26</f>
        <v>0</v>
      </c>
      <c r="H24" s="88">
        <f>H25+H26</f>
        <v>1510</v>
      </c>
      <c r="I24" s="80"/>
      <c r="J24" s="80"/>
      <c r="K24" s="80"/>
      <c r="L24" s="79">
        <f>L25+L26</f>
        <v>295.6</v>
      </c>
      <c r="M24" s="79">
        <f>M25+M26</f>
        <v>295.6</v>
      </c>
      <c r="N24" s="65"/>
      <c r="O24" s="65"/>
      <c r="P24" s="65"/>
      <c r="Q24" s="65"/>
    </row>
    <row r="25" spans="2:17" s="61" customFormat="1" ht="13.5">
      <c r="B25" s="89" t="s">
        <v>34</v>
      </c>
      <c r="C25" s="90" t="s">
        <v>18</v>
      </c>
      <c r="D25" s="90" t="s">
        <v>14</v>
      </c>
      <c r="E25" s="91">
        <f t="shared" si="0"/>
        <v>1781.1</v>
      </c>
      <c r="F25" s="56">
        <v>281.1</v>
      </c>
      <c r="G25" s="56"/>
      <c r="H25" s="57">
        <v>1500</v>
      </c>
      <c r="I25" s="58"/>
      <c r="J25" s="58"/>
      <c r="K25" s="58"/>
      <c r="L25" s="56">
        <v>295.6</v>
      </c>
      <c r="M25" s="56">
        <v>295.6</v>
      </c>
      <c r="N25" s="65"/>
      <c r="O25" s="65"/>
      <c r="P25" s="65"/>
      <c r="Q25" s="65"/>
    </row>
    <row r="26" spans="2:17" s="61" customFormat="1" ht="13.5">
      <c r="B26" s="92" t="s">
        <v>35</v>
      </c>
      <c r="C26" s="90" t="s">
        <v>18</v>
      </c>
      <c r="D26" s="90" t="s">
        <v>36</v>
      </c>
      <c r="E26" s="55">
        <f t="shared" si="0"/>
        <v>10</v>
      </c>
      <c r="F26" s="56">
        <v>0</v>
      </c>
      <c r="G26" s="56"/>
      <c r="H26" s="57">
        <v>10</v>
      </c>
      <c r="I26" s="58"/>
      <c r="J26" s="58"/>
      <c r="K26" s="58"/>
      <c r="L26" s="68">
        <v>0</v>
      </c>
      <c r="M26" s="68">
        <v>0</v>
      </c>
      <c r="N26" s="65"/>
      <c r="O26" s="65"/>
      <c r="P26" s="65"/>
      <c r="Q26" s="65"/>
    </row>
    <row r="27" spans="2:17" s="93" customFormat="1" ht="13.5">
      <c r="B27" s="94" t="s">
        <v>37</v>
      </c>
      <c r="C27" s="95" t="s">
        <v>38</v>
      </c>
      <c r="D27" s="95"/>
      <c r="E27" s="96">
        <f t="shared" si="0"/>
        <v>6164.2003</v>
      </c>
      <c r="F27" s="97">
        <f>SUM(F28:F29)</f>
        <v>4274.74</v>
      </c>
      <c r="G27" s="97">
        <f>SUM(G28:G29)</f>
        <v>989.8253000000001</v>
      </c>
      <c r="H27" s="47">
        <f>H28+H29</f>
        <v>899.635</v>
      </c>
      <c r="I27" s="98"/>
      <c r="J27" s="98"/>
      <c r="K27" s="98"/>
      <c r="L27" s="97">
        <f>SUM(L28:L29)</f>
        <v>3893.94</v>
      </c>
      <c r="M27" s="97">
        <f>SUM(M28:M29)</f>
        <v>4230.9400000000005</v>
      </c>
      <c r="N27" s="99"/>
      <c r="O27" s="50"/>
      <c r="P27" s="51"/>
      <c r="Q27" s="99"/>
    </row>
    <row r="28" spans="2:17" s="100" customFormat="1" ht="13.5">
      <c r="B28" s="92" t="s">
        <v>39</v>
      </c>
      <c r="C28" s="101" t="s">
        <v>38</v>
      </c>
      <c r="D28" s="101" t="s">
        <v>14</v>
      </c>
      <c r="E28" s="102">
        <f t="shared" si="0"/>
        <v>272.8223</v>
      </c>
      <c r="F28" s="68">
        <v>157.5</v>
      </c>
      <c r="G28" s="103">
        <v>115.3223</v>
      </c>
      <c r="H28" s="57"/>
      <c r="I28" s="69"/>
      <c r="J28" s="69"/>
      <c r="K28" s="69"/>
      <c r="L28" s="68">
        <v>157.5</v>
      </c>
      <c r="M28" s="68">
        <v>157.5</v>
      </c>
      <c r="N28" s="104"/>
      <c r="O28" s="50"/>
      <c r="P28" s="51"/>
      <c r="Q28" s="104"/>
    </row>
    <row r="29" spans="2:17" s="100" customFormat="1" ht="13.5">
      <c r="B29" s="92" t="s">
        <v>40</v>
      </c>
      <c r="C29" s="101" t="s">
        <v>38</v>
      </c>
      <c r="D29" s="101" t="s">
        <v>16</v>
      </c>
      <c r="E29" s="105">
        <f t="shared" si="0"/>
        <v>5891.378</v>
      </c>
      <c r="F29" s="56">
        <v>4117.24</v>
      </c>
      <c r="G29" s="106">
        <v>874.503</v>
      </c>
      <c r="H29" s="57">
        <f>699.635+200</f>
        <v>899.635</v>
      </c>
      <c r="I29" s="58"/>
      <c r="J29" s="58"/>
      <c r="K29" s="58"/>
      <c r="L29" s="107">
        <v>3736.44</v>
      </c>
      <c r="M29" s="107">
        <v>4073.44</v>
      </c>
      <c r="N29" s="104"/>
      <c r="O29" s="50"/>
      <c r="P29" s="51"/>
      <c r="Q29" s="104"/>
    </row>
    <row r="30" spans="2:17" s="93" customFormat="1" ht="13.5">
      <c r="B30" s="94" t="s">
        <v>41</v>
      </c>
      <c r="C30" s="95" t="s">
        <v>42</v>
      </c>
      <c r="D30" s="95"/>
      <c r="E30" s="78">
        <f t="shared" si="0"/>
        <v>106.8</v>
      </c>
      <c r="F30" s="79">
        <f>SUM(F31:F31)</f>
        <v>106.8</v>
      </c>
      <c r="G30" s="79">
        <f>SUM(G31:G31)</f>
        <v>0</v>
      </c>
      <c r="H30" s="47">
        <f>SUM(H31:H31)</f>
        <v>0</v>
      </c>
      <c r="I30" s="80"/>
      <c r="J30" s="80"/>
      <c r="K30" s="80"/>
      <c r="L30" s="79">
        <f>SUM(L31:L31)</f>
        <v>200</v>
      </c>
      <c r="M30" s="79">
        <f>SUM(M31:M31)</f>
        <v>200</v>
      </c>
      <c r="N30" s="99"/>
      <c r="O30" s="50"/>
      <c r="P30" s="51"/>
      <c r="Q30" s="99"/>
    </row>
    <row r="31" spans="2:17" s="72" customFormat="1" ht="13.5">
      <c r="B31" s="108" t="s">
        <v>43</v>
      </c>
      <c r="C31" s="109" t="s">
        <v>42</v>
      </c>
      <c r="D31" s="109" t="s">
        <v>38</v>
      </c>
      <c r="E31" s="55">
        <f t="shared" si="0"/>
        <v>106.8</v>
      </c>
      <c r="F31" s="68">
        <v>106.8</v>
      </c>
      <c r="G31" s="68"/>
      <c r="H31" s="57"/>
      <c r="I31" s="69"/>
      <c r="J31" s="69"/>
      <c r="K31" s="69"/>
      <c r="L31" s="110">
        <v>200</v>
      </c>
      <c r="M31" s="110">
        <v>200</v>
      </c>
      <c r="N31" s="65"/>
      <c r="O31" s="50"/>
      <c r="P31" s="51"/>
      <c r="Q31" s="65"/>
    </row>
    <row r="32" spans="2:17" s="41" customFormat="1" ht="13.5" hidden="1">
      <c r="B32" s="111" t="s">
        <v>44</v>
      </c>
      <c r="C32" s="77" t="s">
        <v>20</v>
      </c>
      <c r="D32" s="77"/>
      <c r="E32" s="78">
        <f t="shared" si="0"/>
        <v>0</v>
      </c>
      <c r="F32" s="79">
        <f>F33</f>
        <v>40</v>
      </c>
      <c r="G32" s="79">
        <f>G33</f>
        <v>0</v>
      </c>
      <c r="H32" s="47">
        <f>H33</f>
        <v>-40</v>
      </c>
      <c r="I32" s="80"/>
      <c r="J32" s="80"/>
      <c r="K32" s="80"/>
      <c r="L32" s="81">
        <f>L33</f>
        <v>0</v>
      </c>
      <c r="M32" s="81">
        <f>M33</f>
        <v>0</v>
      </c>
      <c r="N32" s="50"/>
      <c r="O32" s="50"/>
      <c r="P32" s="51"/>
      <c r="Q32" s="50"/>
    </row>
    <row r="33" spans="2:17" s="61" customFormat="1" ht="13.5" hidden="1">
      <c r="B33" s="112" t="s">
        <v>45</v>
      </c>
      <c r="C33" s="74" t="s">
        <v>20</v>
      </c>
      <c r="D33" s="74" t="s">
        <v>20</v>
      </c>
      <c r="E33" s="55">
        <f t="shared" si="0"/>
        <v>0</v>
      </c>
      <c r="F33" s="68">
        <v>40</v>
      </c>
      <c r="G33" s="68"/>
      <c r="H33" s="57">
        <v>-40</v>
      </c>
      <c r="I33" s="69"/>
      <c r="J33" s="69"/>
      <c r="K33" s="69"/>
      <c r="L33" s="55">
        <f>40-40</f>
        <v>0</v>
      </c>
      <c r="M33" s="55">
        <f>40-40</f>
        <v>0</v>
      </c>
      <c r="N33" s="65"/>
      <c r="O33" s="50"/>
      <c r="P33" s="51"/>
      <c r="Q33" s="65"/>
    </row>
    <row r="34" spans="2:17" s="41" customFormat="1" ht="13.5">
      <c r="B34" s="76" t="s">
        <v>46</v>
      </c>
      <c r="C34" s="77" t="s">
        <v>47</v>
      </c>
      <c r="D34" s="77"/>
      <c r="E34" s="78">
        <f t="shared" si="0"/>
        <v>16659.9</v>
      </c>
      <c r="F34" s="79">
        <f>F35</f>
        <v>16319.9</v>
      </c>
      <c r="G34" s="79">
        <f>G35</f>
        <v>0</v>
      </c>
      <c r="H34" s="47">
        <f>H35</f>
        <v>340</v>
      </c>
      <c r="I34" s="80"/>
      <c r="J34" s="80"/>
      <c r="K34" s="80"/>
      <c r="L34" s="49">
        <f>L35</f>
        <v>15460</v>
      </c>
      <c r="M34" s="49">
        <f>M35</f>
        <v>15676</v>
      </c>
      <c r="N34" s="50"/>
      <c r="O34" s="50"/>
      <c r="P34" s="51"/>
      <c r="Q34" s="50"/>
    </row>
    <row r="35" spans="2:17" s="113" customFormat="1" ht="13.5">
      <c r="B35" s="73" t="s">
        <v>48</v>
      </c>
      <c r="C35" s="74" t="s">
        <v>47</v>
      </c>
      <c r="D35" s="74" t="s">
        <v>14</v>
      </c>
      <c r="E35" s="55">
        <f t="shared" si="0"/>
        <v>16659.9</v>
      </c>
      <c r="F35" s="56">
        <f>16247.4+72.5</f>
        <v>16319.9</v>
      </c>
      <c r="G35" s="56"/>
      <c r="H35" s="57">
        <v>340</v>
      </c>
      <c r="I35" s="58"/>
      <c r="J35" s="58"/>
      <c r="K35" s="58"/>
      <c r="L35" s="55">
        <f>15420+40</f>
        <v>15460</v>
      </c>
      <c r="M35" s="55">
        <f>15636+40</f>
        <v>15676</v>
      </c>
      <c r="N35" s="114"/>
      <c r="O35" s="50"/>
      <c r="P35" s="51"/>
      <c r="Q35" s="114"/>
    </row>
    <row r="36" spans="2:17" s="115" customFormat="1" ht="13.5">
      <c r="B36" s="82" t="s">
        <v>49</v>
      </c>
      <c r="C36" s="77" t="s">
        <v>32</v>
      </c>
      <c r="D36" s="77"/>
      <c r="E36" s="116">
        <f t="shared" si="0"/>
        <v>1119.404</v>
      </c>
      <c r="F36" s="117">
        <f>SUM(F37:F39)</f>
        <v>1091.76</v>
      </c>
      <c r="G36" s="118">
        <f>SUM(G37:G39)</f>
        <v>27.644</v>
      </c>
      <c r="H36" s="47">
        <f>SUM(H37:H39)</f>
        <v>0</v>
      </c>
      <c r="I36" s="119"/>
      <c r="J36" s="119"/>
      <c r="K36" s="119"/>
      <c r="L36" s="120">
        <f>SUM(L37:L39)</f>
        <v>1031.76</v>
      </c>
      <c r="M36" s="120">
        <f>SUM(M37:M39)</f>
        <v>1004.46</v>
      </c>
      <c r="N36" s="99"/>
      <c r="O36" s="50"/>
      <c r="P36" s="51"/>
      <c r="Q36" s="99"/>
    </row>
    <row r="37" spans="2:17" s="121" customFormat="1" ht="13.5">
      <c r="B37" s="53" t="s">
        <v>50</v>
      </c>
      <c r="C37" s="74" t="s">
        <v>32</v>
      </c>
      <c r="D37" s="74" t="s">
        <v>14</v>
      </c>
      <c r="E37" s="55">
        <f t="shared" si="0"/>
        <v>585.6</v>
      </c>
      <c r="F37" s="56">
        <v>585.6</v>
      </c>
      <c r="G37" s="56"/>
      <c r="H37" s="57"/>
      <c r="I37" s="58"/>
      <c r="J37" s="58"/>
      <c r="K37" s="58"/>
      <c r="L37" s="71">
        <v>585.6</v>
      </c>
      <c r="M37" s="71">
        <v>585.6</v>
      </c>
      <c r="N37" s="122"/>
      <c r="O37" s="50"/>
      <c r="P37" s="51"/>
      <c r="Q37" s="122"/>
    </row>
    <row r="38" spans="2:17" s="72" customFormat="1" ht="13.5">
      <c r="B38" s="123" t="s">
        <v>51</v>
      </c>
      <c r="C38" s="109" t="s">
        <v>32</v>
      </c>
      <c r="D38" s="109" t="s">
        <v>16</v>
      </c>
      <c r="E38" s="55">
        <f t="shared" si="0"/>
        <v>87.3</v>
      </c>
      <c r="F38" s="56">
        <v>87.3</v>
      </c>
      <c r="G38" s="56"/>
      <c r="H38" s="57"/>
      <c r="I38" s="58"/>
      <c r="J38" s="58"/>
      <c r="K38" s="58"/>
      <c r="L38" s="68">
        <v>27.3</v>
      </c>
      <c r="M38" s="68">
        <v>0</v>
      </c>
      <c r="N38" s="65"/>
      <c r="O38" s="50"/>
      <c r="P38" s="51"/>
      <c r="Q38" s="65"/>
    </row>
    <row r="39" spans="2:17" s="72" customFormat="1" ht="13.5">
      <c r="B39" s="123" t="s">
        <v>52</v>
      </c>
      <c r="C39" s="109" t="s">
        <v>32</v>
      </c>
      <c r="D39" s="109" t="s">
        <v>18</v>
      </c>
      <c r="E39" s="105">
        <f t="shared" si="0"/>
        <v>446.504</v>
      </c>
      <c r="F39" s="56">
        <v>418.86</v>
      </c>
      <c r="G39" s="56">
        <v>27.644</v>
      </c>
      <c r="H39" s="57"/>
      <c r="I39" s="58"/>
      <c r="J39" s="58"/>
      <c r="K39" s="58"/>
      <c r="L39" s="124">
        <v>418.86</v>
      </c>
      <c r="M39" s="124">
        <v>418.86</v>
      </c>
      <c r="N39" s="65"/>
      <c r="O39" s="50"/>
      <c r="P39" s="51"/>
      <c r="Q39" s="65"/>
    </row>
    <row r="40" spans="2:17" s="61" customFormat="1" ht="13.5" hidden="1">
      <c r="B40" s="82" t="s">
        <v>53</v>
      </c>
      <c r="C40" s="77" t="s">
        <v>22</v>
      </c>
      <c r="D40" s="77"/>
      <c r="E40" s="125"/>
      <c r="F40" s="120">
        <v>0</v>
      </c>
      <c r="G40" s="97"/>
      <c r="H40" s="47"/>
      <c r="I40" s="98"/>
      <c r="J40" s="98"/>
      <c r="K40" s="98"/>
      <c r="L40" s="59"/>
      <c r="M40" s="59"/>
      <c r="N40" s="65"/>
      <c r="O40" s="65"/>
      <c r="P40" s="65"/>
      <c r="Q40" s="65"/>
    </row>
    <row r="41" spans="2:17" s="61" customFormat="1" ht="13.5" hidden="1">
      <c r="B41" s="53" t="s">
        <v>54</v>
      </c>
      <c r="C41" s="74" t="s">
        <v>22</v>
      </c>
      <c r="D41" s="74" t="s">
        <v>26</v>
      </c>
      <c r="E41" s="126"/>
      <c r="F41" s="120">
        <v>0</v>
      </c>
      <c r="G41" s="97"/>
      <c r="H41" s="47"/>
      <c r="I41" s="98"/>
      <c r="J41" s="98"/>
      <c r="K41" s="98"/>
      <c r="L41" s="59"/>
      <c r="M41" s="59"/>
      <c r="N41" s="65"/>
      <c r="O41" s="65"/>
      <c r="P41" s="65"/>
      <c r="Q41" s="65"/>
    </row>
    <row r="42" spans="2:17" s="127" customFormat="1" ht="15">
      <c r="B42" s="128" t="s">
        <v>55</v>
      </c>
      <c r="C42" s="43"/>
      <c r="D42" s="43"/>
      <c r="E42" s="44">
        <f>F42+G42+H42+I42+J42+K42</f>
        <v>44297.691029999994</v>
      </c>
      <c r="F42" s="81">
        <f>SUM(F13,F19,F21,F27,F30,F32,F34,F36,F40,F24)</f>
        <v>38153.799999999996</v>
      </c>
      <c r="G42" s="129">
        <f>SUM(G13,G19,G21,G27,G30,G32,G34,G36,G40,G24)</f>
        <v>3020.1076399999997</v>
      </c>
      <c r="H42" s="47">
        <f>SUM(H13,H19,H21,H27,H30,H32,H34,H36,H40,H24)</f>
        <v>3123.78339</v>
      </c>
      <c r="I42" s="80"/>
      <c r="J42" s="80"/>
      <c r="K42" s="80"/>
      <c r="L42" s="49">
        <f>SUM(L13,L19,L21,L27,L30,L32,L34,L36,L40,L24)</f>
        <v>36350.3</v>
      </c>
      <c r="M42" s="49">
        <f>SUM(M13,M19,M21,M27,M30,M32,M34,M36,M40,M24)</f>
        <v>36941.5</v>
      </c>
      <c r="N42" s="130"/>
      <c r="O42" s="50"/>
      <c r="P42" s="51"/>
      <c r="Q42" s="130"/>
    </row>
    <row r="45" spans="4:13" ht="12.75" hidden="1">
      <c r="D45" s="2" t="s">
        <v>56</v>
      </c>
      <c r="F45" s="131">
        <f>F39+F38+F31+F29+F28+50</f>
        <v>4937.7</v>
      </c>
      <c r="G45" s="132"/>
      <c r="I45" s="131"/>
      <c r="J45" s="131"/>
      <c r="K45" s="131"/>
      <c r="L45" s="131">
        <f>L39+L38+L31+L29+L28+50</f>
        <v>4590.1</v>
      </c>
      <c r="M45" s="131">
        <f>M39+M38+M31+M29+M28+50</f>
        <v>4899.8</v>
      </c>
    </row>
    <row r="46" spans="4:13" ht="12.75" hidden="1">
      <c r="D46" s="2" t="s">
        <v>57</v>
      </c>
      <c r="F46" s="4">
        <f>F14+F15+F17+F18+F20+F23+F25+F32+F34+F37-50</f>
        <v>33216.1</v>
      </c>
      <c r="L46" s="4">
        <f>L14+L15+L17+L18+L20+L23+L25+L32+L34+L37-50</f>
        <v>31760.199999999997</v>
      </c>
      <c r="M46" s="4">
        <f>M14+M15+M17+M18+M20+M23+M25+M32+M34+M37-50</f>
        <v>32041.699999999997</v>
      </c>
    </row>
    <row r="47" spans="6:13" ht="12.75" hidden="1">
      <c r="F47" s="133">
        <f>F45+F46</f>
        <v>38153.799999999996</v>
      </c>
      <c r="G47" s="134"/>
      <c r="H47" s="135"/>
      <c r="I47" s="133"/>
      <c r="J47" s="133"/>
      <c r="K47" s="133"/>
      <c r="L47" s="133">
        <f>L45+L46</f>
        <v>36350.299999999996</v>
      </c>
      <c r="M47" s="133">
        <f>M45+M46</f>
        <v>36941.5</v>
      </c>
    </row>
  </sheetData>
  <sheetProtection selectLockedCells="1" selectUnlockedCells="1"/>
  <mergeCells count="7">
    <mergeCell ref="B9:M9"/>
    <mergeCell ref="L1:M1"/>
    <mergeCell ref="E2:M2"/>
    <mergeCell ref="E3:M3"/>
    <mergeCell ref="E5:M5"/>
    <mergeCell ref="E6:M6"/>
    <mergeCell ref="F7:M7"/>
  </mergeCells>
  <printOptions/>
  <pageMargins left="0.6298611111111111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dcterms:created xsi:type="dcterms:W3CDTF">2021-06-21T11:42:31Z</dcterms:created>
  <dcterms:modified xsi:type="dcterms:W3CDTF">2021-06-21T11:42:31Z</dcterms:modified>
  <cp:category/>
  <cp:version/>
  <cp:contentType/>
  <cp:contentStatus/>
</cp:coreProperties>
</file>