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'лист'!$A$6:$E$39</definedName>
  </definedNames>
  <calcPr fullCalcOnLoad="1"/>
</workbook>
</file>

<file path=xl/sharedStrings.xml><?xml version="1.0" encoding="utf-8"?>
<sst xmlns="http://schemas.openxmlformats.org/spreadsheetml/2006/main" count="97" uniqueCount="63">
  <si>
    <t>Приложение № 3</t>
  </si>
  <si>
    <t>к решению Совета народных депутатов  муниципального образования Андреевское сельское поселение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</si>
  <si>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на 2020 год и на плановый период 2021 и 2022 годов</t>
  </si>
  <si>
    <t xml:space="preserve">                                      </t>
  </si>
  <si>
    <t>(тыс.руб.)</t>
  </si>
  <si>
    <t>Наименование расходов</t>
  </si>
  <si>
    <t>Код раздела</t>
  </si>
  <si>
    <t>Код подраздела</t>
  </si>
  <si>
    <t>План 
На 2020 год</t>
  </si>
  <si>
    <t>Утв. План 
На 2020 год</t>
  </si>
  <si>
    <t>март</t>
  </si>
  <si>
    <t>июль</t>
  </si>
  <si>
    <t>август</t>
  </si>
  <si>
    <t>ноябрь</t>
  </si>
  <si>
    <t>План 
На 2021 год</t>
  </si>
  <si>
    <t>План 
На 2022 год</t>
  </si>
  <si>
    <t>%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</si>
  <si>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</si>
  <si>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</si>
  <si>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</si>
  <si>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</si>
  <si>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</si>
  <si>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</si>
  <si>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</si>
  <si>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</si>
  <si>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</si>
  <si>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</si>
  <si>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</si>
  <si>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</si>
  <si>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</si>
  <si>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</si>
  <si>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</si>
  <si>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</si>
  <si>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</si>
  <si>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</si>
  <si>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</si>
  <si>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</si>
  <si>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</si>
  <si>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</si>
  <si>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</si>
  <si>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</si>
  <si>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</si>
  <si>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</si>
  <si>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</si>
  <si>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</si>
  <si>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</si>
  <si>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</si>
  <si>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 xml:space="preserve">Молодежная политика 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</si>
  <si>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</si>
  <si>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</si>
  <si>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</si>
  <si>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</si>
  <si>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</si>
  <si>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</si>
  <si>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</si>
  <si>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</si>
  <si>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</si>
  <si>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ИТОГО РАСХОДОВ:</t>
  </si>
  <si>
    <t>ОБ</t>
  </si>
  <si>
    <t>ОФПС</t>
  </si>
  <si>
    <t>фпс</t>
  </si>
  <si>
    <t>итого</t>
  </si>
  <si>
    <t>от 08.12.2020 № 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</si>
</sst>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"/>
    <numFmt numFmtId="167" formatCode="#,##0.00000"/>
  </numFmts>
  <fonts count="54">
    <font>
      <sz val="10"/>
      <name val="Arial"/>
      <family val="2"/>
    </font>
    <font>
      <sz val="10"/>
      <name val="Times New Roman"/>
      <family val="1"/>
    </font>
    <font>
      <sz val="10"/>
      <color indexed="53"/>
      <name val="Times New Roman"/>
      <family val="1"/>
    </font>
    <font>
      <sz val="11"/>
      <name val="Times New Roman"/>
      <family val="1"/>
    </font>
    <font>
      <sz val="11"/>
      <color indexed="5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53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3" fillId="0" borderId="10" xfId="0" applyFont="1" applyFill="1" applyBorder="1" applyAlignment="1">
      <alignment vertical="top" wrapText="1"/>
    </xf>
    <xf numFmtId="16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34" borderId="13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65" fontId="14" fillId="33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5" fontId="13" fillId="33" borderId="1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13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34" borderId="13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3" fillId="34" borderId="13" xfId="0" applyFont="1" applyFill="1" applyBorder="1" applyAlignment="1">
      <alignment horizontal="left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5" fontId="1" fillId="0" borderId="0" xfId="0" applyNumberFormat="1" applyFont="1" applyFill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C5C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3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3.57421875" style="1" customWidth="1"/>
    <col min="2" max="2" width="49.8515625" style="1" customWidth="1"/>
    <col min="3" max="3" width="5.28125" style="2" customWidth="1"/>
    <col min="4" max="4" width="5.421875" style="2" customWidth="1"/>
    <col min="5" max="5" width="14.421875" style="3" customWidth="1"/>
    <col min="6" max="6" width="11.28125" style="3" hidden="1" customWidth="1"/>
    <col min="7" max="7" width="12.421875" style="3" hidden="1" customWidth="1"/>
    <col min="8" max="8" width="10.140625" style="3" hidden="1" customWidth="1"/>
    <col min="9" max="9" width="8.7109375" style="4" hidden="1" customWidth="1"/>
    <col min="10" max="10" width="12.28125" style="4" hidden="1" customWidth="1"/>
    <col min="11" max="12" width="13.28125" style="1" customWidth="1"/>
    <col min="13" max="13" width="9.140625" style="1" customWidth="1"/>
    <col min="14" max="14" width="17.57421875" style="5" hidden="1" customWidth="1"/>
    <col min="15" max="15" width="13.28125" style="5" hidden="1" customWidth="1"/>
    <col min="16" max="16" width="5.7109375" style="5" hidden="1" customWidth="1"/>
    <col min="17" max="17" width="9.140625" style="5" customWidth="1"/>
    <col min="18" max="16384" width="9.140625" style="1" customWidth="1"/>
  </cols>
  <sheetData>
    <row r="2" spans="5:12" ht="13.5">
      <c r="E2" s="110" t="s">
        <v>0</v>
      </c>
      <c r="F2" s="110"/>
      <c r="G2" s="110"/>
      <c r="H2" s="110"/>
      <c r="I2" s="110"/>
      <c r="J2" s="110"/>
      <c r="K2" s="110"/>
      <c r="L2" s="110"/>
    </row>
    <row r="3" spans="5:12" ht="39.75" customHeight="1">
      <c r="E3" s="108" t="s">
        <v>1</v>
      </c>
      <c r="F3" s="108"/>
      <c r="G3" s="108"/>
      <c r="H3" s="108"/>
      <c r="I3" s="108"/>
      <c r="J3" s="108"/>
      <c r="K3" s="108"/>
      <c r="L3" s="108"/>
    </row>
    <row r="4" spans="5:12" ht="13.5">
      <c r="E4" s="110" t="s">
        <v>62</v>
      </c>
      <c r="F4" s="110"/>
      <c r="G4" s="110"/>
      <c r="H4" s="110"/>
      <c r="I4" s="110"/>
      <c r="J4" s="110"/>
      <c r="K4" s="110"/>
      <c r="L4" s="110"/>
    </row>
    <row r="5" spans="5:12" ht="18.75" customHeight="1">
      <c r="E5" s="111"/>
      <c r="F5" s="111"/>
      <c r="G5" s="111"/>
      <c r="H5" s="111"/>
      <c r="I5" s="111"/>
      <c r="J5" s="111"/>
      <c r="K5" s="111"/>
      <c r="L5" s="111"/>
    </row>
    <row r="6" spans="3:17" s="6" customFormat="1" ht="13.5">
      <c r="C6" s="8"/>
      <c r="D6" s="8"/>
      <c r="E6" s="9"/>
      <c r="F6" s="9"/>
      <c r="G6" s="9"/>
      <c r="H6" s="9"/>
      <c r="I6" s="10"/>
      <c r="J6" s="10"/>
      <c r="N6" s="7"/>
      <c r="O6" s="7"/>
      <c r="P6" s="7"/>
      <c r="Q6" s="7"/>
    </row>
    <row r="7" spans="2:15" ht="46.5" customHeight="1">
      <c r="B7" s="109" t="s">
        <v>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"/>
      <c r="N7" s="12" t="s">
        <v>3</v>
      </c>
      <c r="O7" s="12"/>
    </row>
    <row r="8" ht="12.75">
      <c r="L8" s="3" t="s">
        <v>4</v>
      </c>
    </row>
    <row r="9" spans="2:16" ht="52.5">
      <c r="B9" s="13" t="s">
        <v>5</v>
      </c>
      <c r="C9" s="13" t="s">
        <v>6</v>
      </c>
      <c r="D9" s="13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5" t="s">
        <v>13</v>
      </c>
      <c r="K9" s="14" t="s">
        <v>14</v>
      </c>
      <c r="L9" s="14" t="s">
        <v>15</v>
      </c>
      <c r="P9" s="5" t="s">
        <v>16</v>
      </c>
    </row>
    <row r="10" spans="2:17" s="2" customFormat="1" ht="12.75">
      <c r="B10" s="16">
        <v>1</v>
      </c>
      <c r="C10" s="17">
        <v>2</v>
      </c>
      <c r="D10" s="18">
        <v>3</v>
      </c>
      <c r="E10" s="19">
        <v>4</v>
      </c>
      <c r="F10" s="19">
        <v>4</v>
      </c>
      <c r="G10" s="19">
        <v>4</v>
      </c>
      <c r="H10" s="19"/>
      <c r="I10" s="20"/>
      <c r="J10" s="21"/>
      <c r="K10" s="22">
        <v>5</v>
      </c>
      <c r="L10" s="22">
        <v>6</v>
      </c>
      <c r="N10" s="23"/>
      <c r="O10" s="23"/>
      <c r="P10" s="23"/>
      <c r="Q10" s="23"/>
    </row>
    <row r="11" spans="2:17" s="24" customFormat="1" ht="19.5" customHeight="1">
      <c r="B11" s="25" t="s">
        <v>17</v>
      </c>
      <c r="C11" s="26" t="s">
        <v>18</v>
      </c>
      <c r="D11" s="26"/>
      <c r="E11" s="27">
        <f aca="true" t="shared" si="0" ref="E11:E36">SUM(F11:J11)</f>
        <v>15275.652</v>
      </c>
      <c r="F11" s="28">
        <f aca="true" t="shared" si="1" ref="F11:L11">SUM(F12:F16)</f>
        <v>14664.8</v>
      </c>
      <c r="G11" s="28">
        <f t="shared" si="1"/>
        <v>30</v>
      </c>
      <c r="H11" s="28">
        <f t="shared" si="1"/>
        <v>296.652</v>
      </c>
      <c r="I11" s="28">
        <f t="shared" si="1"/>
        <v>230</v>
      </c>
      <c r="J11" s="29">
        <f t="shared" si="1"/>
        <v>54.2</v>
      </c>
      <c r="K11" s="28">
        <f t="shared" si="1"/>
        <v>14657.800000000001</v>
      </c>
      <c r="L11" s="28">
        <f t="shared" si="1"/>
        <v>14712.199999999999</v>
      </c>
      <c r="N11" s="30">
        <v>15038.1</v>
      </c>
      <c r="O11" s="30">
        <f>E11-N11</f>
        <v>237.55199999999968</v>
      </c>
      <c r="P11" s="31">
        <f>O11/E11*100</f>
        <v>1.5551021979290944</v>
      </c>
      <c r="Q11" s="30"/>
    </row>
    <row r="12" spans="2:17" s="32" customFormat="1" ht="54.75">
      <c r="B12" s="33" t="s">
        <v>19</v>
      </c>
      <c r="C12" s="34" t="s">
        <v>18</v>
      </c>
      <c r="D12" s="34" t="s">
        <v>20</v>
      </c>
      <c r="E12" s="35">
        <f t="shared" si="0"/>
        <v>12.1</v>
      </c>
      <c r="F12" s="35">
        <v>12.1</v>
      </c>
      <c r="G12" s="36">
        <v>0</v>
      </c>
      <c r="H12" s="36"/>
      <c r="I12" s="37"/>
      <c r="J12" s="38"/>
      <c r="K12" s="39">
        <v>12.1</v>
      </c>
      <c r="L12" s="39">
        <v>12.1</v>
      </c>
      <c r="N12" s="40"/>
      <c r="O12" s="30"/>
      <c r="P12" s="31">
        <f>O12/E12*100</f>
        <v>0</v>
      </c>
      <c r="Q12" s="40"/>
    </row>
    <row r="13" spans="2:17" s="41" customFormat="1" ht="54.75">
      <c r="B13" s="33" t="s">
        <v>21</v>
      </c>
      <c r="C13" s="42" t="s">
        <v>18</v>
      </c>
      <c r="D13" s="42" t="s">
        <v>22</v>
      </c>
      <c r="E13" s="35">
        <f t="shared" si="0"/>
        <v>3391.5</v>
      </c>
      <c r="F13" s="35">
        <v>3339.3</v>
      </c>
      <c r="G13" s="36">
        <v>30</v>
      </c>
      <c r="H13" s="36"/>
      <c r="I13" s="36">
        <v>-1</v>
      </c>
      <c r="J13" s="43">
        <v>23.2</v>
      </c>
      <c r="K13" s="39">
        <v>3343.9</v>
      </c>
      <c r="L13" s="39">
        <v>3348.7</v>
      </c>
      <c r="N13" s="44"/>
      <c r="O13" s="30"/>
      <c r="P13" s="31">
        <f>O13/E13*100</f>
        <v>0</v>
      </c>
      <c r="Q13" s="44"/>
    </row>
    <row r="14" spans="2:17" s="41" customFormat="1" ht="13.5">
      <c r="B14" s="45" t="s">
        <v>23</v>
      </c>
      <c r="C14" s="42" t="s">
        <v>18</v>
      </c>
      <c r="D14" s="42" t="s">
        <v>24</v>
      </c>
      <c r="E14" s="35">
        <f t="shared" si="0"/>
        <v>296.652</v>
      </c>
      <c r="F14" s="35">
        <v>0</v>
      </c>
      <c r="G14" s="36"/>
      <c r="H14" s="36">
        <v>296.652</v>
      </c>
      <c r="I14" s="37"/>
      <c r="J14" s="38"/>
      <c r="K14" s="46">
        <v>0</v>
      </c>
      <c r="L14" s="46">
        <v>0</v>
      </c>
      <c r="N14" s="44"/>
      <c r="O14" s="30"/>
      <c r="P14" s="31"/>
      <c r="Q14" s="44"/>
    </row>
    <row r="15" spans="2:17" s="47" customFormat="1" ht="13.5">
      <c r="B15" s="33" t="s">
        <v>25</v>
      </c>
      <c r="C15" s="42" t="s">
        <v>18</v>
      </c>
      <c r="D15" s="42" t="s">
        <v>26</v>
      </c>
      <c r="E15" s="35">
        <f t="shared" si="0"/>
        <v>68.6</v>
      </c>
      <c r="F15" s="35">
        <v>68.6</v>
      </c>
      <c r="G15" s="36">
        <v>0</v>
      </c>
      <c r="H15" s="36"/>
      <c r="I15" s="37"/>
      <c r="J15" s="38"/>
      <c r="K15" s="39">
        <v>68.6</v>
      </c>
      <c r="L15" s="39">
        <v>68.6</v>
      </c>
      <c r="N15" s="44"/>
      <c r="O15" s="30"/>
      <c r="P15" s="31">
        <f aca="true" t="shared" si="2" ref="P15:P21">O15/E15*100</f>
        <v>0</v>
      </c>
      <c r="Q15" s="44"/>
    </row>
    <row r="16" spans="2:17" s="48" customFormat="1" ht="13.5">
      <c r="B16" s="49" t="s">
        <v>27</v>
      </c>
      <c r="C16" s="50" t="s">
        <v>18</v>
      </c>
      <c r="D16" s="50" t="s">
        <v>28</v>
      </c>
      <c r="E16" s="35">
        <f t="shared" si="0"/>
        <v>11506.8</v>
      </c>
      <c r="F16" s="35">
        <v>11244.8</v>
      </c>
      <c r="G16" s="36">
        <v>0</v>
      </c>
      <c r="H16" s="36"/>
      <c r="I16" s="36">
        <f>1+230</f>
        <v>231</v>
      </c>
      <c r="J16" s="51">
        <v>31</v>
      </c>
      <c r="K16" s="39">
        <v>11233.2</v>
      </c>
      <c r="L16" s="52">
        <v>11282.8</v>
      </c>
      <c r="N16" s="44"/>
      <c r="O16" s="30"/>
      <c r="P16" s="31">
        <f t="shared" si="2"/>
        <v>0</v>
      </c>
      <c r="Q16" s="44"/>
    </row>
    <row r="17" spans="2:17" s="24" customFormat="1" ht="13.5">
      <c r="B17" s="53" t="s">
        <v>29</v>
      </c>
      <c r="C17" s="54" t="s">
        <v>30</v>
      </c>
      <c r="D17" s="54"/>
      <c r="E17" s="55">
        <f t="shared" si="0"/>
        <v>229.2</v>
      </c>
      <c r="F17" s="55">
        <f aca="true" t="shared" si="3" ref="F17:L17">F18</f>
        <v>199.1</v>
      </c>
      <c r="G17" s="28">
        <f t="shared" si="3"/>
        <v>0</v>
      </c>
      <c r="H17" s="28">
        <f t="shared" si="3"/>
        <v>0</v>
      </c>
      <c r="I17" s="28">
        <f t="shared" si="3"/>
        <v>30.1</v>
      </c>
      <c r="J17" s="29">
        <f t="shared" si="3"/>
        <v>0</v>
      </c>
      <c r="K17" s="55">
        <f t="shared" si="3"/>
        <v>203.6</v>
      </c>
      <c r="L17" s="55">
        <f t="shared" si="3"/>
        <v>217.5</v>
      </c>
      <c r="N17" s="30">
        <v>202.7</v>
      </c>
      <c r="O17" s="30">
        <f>E17-N17</f>
        <v>26.5</v>
      </c>
      <c r="P17" s="31">
        <f t="shared" si="2"/>
        <v>11.561954624781851</v>
      </c>
      <c r="Q17" s="30"/>
    </row>
    <row r="18" spans="2:17" s="41" customFormat="1" ht="13.5">
      <c r="B18" s="49" t="s">
        <v>31</v>
      </c>
      <c r="C18" s="50" t="s">
        <v>30</v>
      </c>
      <c r="D18" s="50" t="s">
        <v>20</v>
      </c>
      <c r="E18" s="35">
        <f t="shared" si="0"/>
        <v>229.2</v>
      </c>
      <c r="F18" s="35">
        <v>199.1</v>
      </c>
      <c r="G18" s="36">
        <v>0</v>
      </c>
      <c r="H18" s="36"/>
      <c r="I18" s="36">
        <v>30.1</v>
      </c>
      <c r="J18" s="43"/>
      <c r="K18" s="39">
        <v>203.6</v>
      </c>
      <c r="L18" s="39">
        <v>217.5</v>
      </c>
      <c r="N18" s="44"/>
      <c r="O18" s="30"/>
      <c r="P18" s="31">
        <f t="shared" si="2"/>
        <v>0</v>
      </c>
      <c r="Q18" s="44"/>
    </row>
    <row r="19" spans="2:17" s="24" customFormat="1" ht="27">
      <c r="B19" s="56" t="s">
        <v>32</v>
      </c>
      <c r="C19" s="57" t="s">
        <v>20</v>
      </c>
      <c r="D19" s="57"/>
      <c r="E19" s="55">
        <f t="shared" si="0"/>
        <v>623.1</v>
      </c>
      <c r="F19" s="55">
        <f aca="true" t="shared" si="4" ref="F19:L19">SUM(F20:F21)</f>
        <v>623.1</v>
      </c>
      <c r="G19" s="28">
        <f t="shared" si="4"/>
        <v>0</v>
      </c>
      <c r="H19" s="28">
        <f t="shared" si="4"/>
        <v>0</v>
      </c>
      <c r="I19" s="28">
        <f t="shared" si="4"/>
        <v>0</v>
      </c>
      <c r="J19" s="58">
        <f t="shared" si="4"/>
        <v>0</v>
      </c>
      <c r="K19" s="55">
        <f t="shared" si="4"/>
        <v>623.1</v>
      </c>
      <c r="L19" s="55">
        <f t="shared" si="4"/>
        <v>623.1</v>
      </c>
      <c r="N19" s="30">
        <v>501.3</v>
      </c>
      <c r="O19" s="30">
        <f>E19-N19</f>
        <v>121.80000000000001</v>
      </c>
      <c r="P19" s="31">
        <f t="shared" si="2"/>
        <v>19.547424169475207</v>
      </c>
      <c r="Q19" s="30"/>
    </row>
    <row r="20" spans="2:17" s="41" customFormat="1" ht="41.25">
      <c r="B20" s="33" t="s">
        <v>33</v>
      </c>
      <c r="C20" s="42" t="s">
        <v>20</v>
      </c>
      <c r="D20" s="42" t="s">
        <v>34</v>
      </c>
      <c r="E20" s="35">
        <f t="shared" si="0"/>
        <v>151.60352</v>
      </c>
      <c r="F20" s="35">
        <v>319</v>
      </c>
      <c r="G20" s="36">
        <v>0</v>
      </c>
      <c r="H20" s="36"/>
      <c r="I20" s="37"/>
      <c r="J20" s="59">
        <v>-167.39648</v>
      </c>
      <c r="K20" s="46">
        <v>319</v>
      </c>
      <c r="L20" s="46">
        <v>319</v>
      </c>
      <c r="N20" s="44"/>
      <c r="O20" s="30"/>
      <c r="P20" s="31">
        <f t="shared" si="2"/>
        <v>0</v>
      </c>
      <c r="Q20" s="44"/>
    </row>
    <row r="21" spans="2:17" s="41" customFormat="1" ht="13.5">
      <c r="B21" s="33" t="s">
        <v>35</v>
      </c>
      <c r="C21" s="42" t="s">
        <v>20</v>
      </c>
      <c r="D21" s="42" t="s">
        <v>36</v>
      </c>
      <c r="E21" s="35">
        <f t="shared" si="0"/>
        <v>471.49648</v>
      </c>
      <c r="F21" s="35">
        <v>304.1</v>
      </c>
      <c r="G21" s="36">
        <v>0</v>
      </c>
      <c r="H21" s="36"/>
      <c r="I21" s="37"/>
      <c r="J21" s="59">
        <v>167.39648</v>
      </c>
      <c r="K21" s="39">
        <v>304.1</v>
      </c>
      <c r="L21" s="39">
        <v>304.1</v>
      </c>
      <c r="N21" s="44"/>
      <c r="O21" s="30"/>
      <c r="P21" s="31">
        <f t="shared" si="2"/>
        <v>0</v>
      </c>
      <c r="Q21" s="44"/>
    </row>
    <row r="22" spans="2:17" s="41" customFormat="1" ht="13.5">
      <c r="B22" s="60" t="s">
        <v>37</v>
      </c>
      <c r="C22" s="61" t="s">
        <v>22</v>
      </c>
      <c r="D22" s="61"/>
      <c r="E22" s="62">
        <f t="shared" si="0"/>
        <v>0</v>
      </c>
      <c r="F22" s="63">
        <f>F23</f>
        <v>0</v>
      </c>
      <c r="G22" s="64">
        <f>G23</f>
        <v>0</v>
      </c>
      <c r="H22" s="64"/>
      <c r="I22" s="64"/>
      <c r="J22" s="65">
        <f>J23</f>
        <v>0</v>
      </c>
      <c r="K22" s="63">
        <f>K23</f>
        <v>0</v>
      </c>
      <c r="L22" s="63">
        <f>L23</f>
        <v>0</v>
      </c>
      <c r="N22" s="44"/>
      <c r="O22" s="44"/>
      <c r="P22" s="44"/>
      <c r="Q22" s="44"/>
    </row>
    <row r="23" spans="2:17" s="41" customFormat="1" ht="13.5">
      <c r="B23" s="66" t="s">
        <v>38</v>
      </c>
      <c r="C23" s="67" t="s">
        <v>22</v>
      </c>
      <c r="D23" s="67" t="s">
        <v>18</v>
      </c>
      <c r="E23" s="62">
        <f t="shared" si="0"/>
        <v>0</v>
      </c>
      <c r="F23" s="62"/>
      <c r="G23" s="68"/>
      <c r="H23" s="68"/>
      <c r="I23" s="68"/>
      <c r="J23" s="69">
        <v>0</v>
      </c>
      <c r="K23" s="70">
        <v>0</v>
      </c>
      <c r="L23" s="70">
        <v>0</v>
      </c>
      <c r="N23" s="44"/>
      <c r="O23" s="44"/>
      <c r="P23" s="44"/>
      <c r="Q23" s="44"/>
    </row>
    <row r="24" spans="2:17" s="71" customFormat="1" ht="13.5">
      <c r="B24" s="72" t="s">
        <v>39</v>
      </c>
      <c r="C24" s="73" t="s">
        <v>40</v>
      </c>
      <c r="D24" s="73"/>
      <c r="E24" s="74">
        <f t="shared" si="0"/>
        <v>10619.17299</v>
      </c>
      <c r="F24" s="28">
        <f aca="true" t="shared" si="5" ref="F24:L24">SUM(F25:F26)</f>
        <v>4355.665</v>
      </c>
      <c r="G24" s="28">
        <f t="shared" si="5"/>
        <v>1750.80578</v>
      </c>
      <c r="H24" s="28">
        <f t="shared" si="5"/>
        <v>1453.307</v>
      </c>
      <c r="I24" s="28">
        <f t="shared" si="5"/>
        <v>2255.65</v>
      </c>
      <c r="J24" s="29">
        <f t="shared" si="5"/>
        <v>803.74521</v>
      </c>
      <c r="K24" s="64">
        <f t="shared" si="5"/>
        <v>4586.9</v>
      </c>
      <c r="L24" s="64">
        <f t="shared" si="5"/>
        <v>4354.7</v>
      </c>
      <c r="N24" s="75">
        <v>9812.8</v>
      </c>
      <c r="O24" s="30">
        <f>E24-N24</f>
        <v>806.3729899999998</v>
      </c>
      <c r="P24" s="31">
        <f aca="true" t="shared" si="6" ref="P24:P36">O24/E24*100</f>
        <v>7.593557339722741</v>
      </c>
      <c r="Q24" s="75"/>
    </row>
    <row r="25" spans="2:17" s="76" customFormat="1" ht="13.5">
      <c r="B25" s="77" t="s">
        <v>41</v>
      </c>
      <c r="C25" s="78" t="s">
        <v>40</v>
      </c>
      <c r="D25" s="78" t="s">
        <v>18</v>
      </c>
      <c r="E25" s="79">
        <f t="shared" si="0"/>
        <v>167.40912</v>
      </c>
      <c r="F25" s="35">
        <v>165</v>
      </c>
      <c r="G25" s="36">
        <v>0</v>
      </c>
      <c r="H25" s="36"/>
      <c r="I25" s="68"/>
      <c r="J25" s="59">
        <v>2.40912</v>
      </c>
      <c r="K25" s="80">
        <v>165</v>
      </c>
      <c r="L25" s="80">
        <v>165</v>
      </c>
      <c r="N25" s="81"/>
      <c r="O25" s="30"/>
      <c r="P25" s="31">
        <f t="shared" si="6"/>
        <v>0</v>
      </c>
      <c r="Q25" s="81"/>
    </row>
    <row r="26" spans="2:17" s="76" customFormat="1" ht="13.5">
      <c r="B26" s="77" t="s">
        <v>42</v>
      </c>
      <c r="C26" s="78" t="s">
        <v>40</v>
      </c>
      <c r="D26" s="78" t="s">
        <v>20</v>
      </c>
      <c r="E26" s="79">
        <f t="shared" si="0"/>
        <v>10451.76387</v>
      </c>
      <c r="F26" s="36">
        <v>4190.665</v>
      </c>
      <c r="G26" s="36">
        <v>1750.80578</v>
      </c>
      <c r="H26" s="36">
        <v>1453.307</v>
      </c>
      <c r="I26" s="68">
        <v>2255.65</v>
      </c>
      <c r="J26" s="59">
        <v>801.33609</v>
      </c>
      <c r="K26" s="82">
        <v>4421.9</v>
      </c>
      <c r="L26" s="82">
        <v>4189.7</v>
      </c>
      <c r="N26" s="81"/>
      <c r="O26" s="30"/>
      <c r="P26" s="31">
        <f t="shared" si="6"/>
        <v>0</v>
      </c>
      <c r="Q26" s="81"/>
    </row>
    <row r="27" spans="2:17" s="71" customFormat="1" ht="13.5">
      <c r="B27" s="72" t="s">
        <v>43</v>
      </c>
      <c r="C27" s="73" t="s">
        <v>44</v>
      </c>
      <c r="D27" s="73"/>
      <c r="E27" s="55">
        <f t="shared" si="0"/>
        <v>200</v>
      </c>
      <c r="F27" s="55">
        <f aca="true" t="shared" si="7" ref="F27:L27">SUM(F28:F28)</f>
        <v>200</v>
      </c>
      <c r="G27" s="28">
        <f t="shared" si="7"/>
        <v>0</v>
      </c>
      <c r="H27" s="28">
        <f t="shared" si="7"/>
        <v>0</v>
      </c>
      <c r="I27" s="28">
        <f t="shared" si="7"/>
        <v>0</v>
      </c>
      <c r="J27" s="29">
        <f t="shared" si="7"/>
        <v>0</v>
      </c>
      <c r="K27" s="63">
        <f t="shared" si="7"/>
        <v>0</v>
      </c>
      <c r="L27" s="63">
        <f t="shared" si="7"/>
        <v>0</v>
      </c>
      <c r="N27" s="75">
        <v>200</v>
      </c>
      <c r="O27" s="30">
        <f>E27-N27</f>
        <v>0</v>
      </c>
      <c r="P27" s="31">
        <f t="shared" si="6"/>
        <v>0</v>
      </c>
      <c r="Q27" s="75"/>
    </row>
    <row r="28" spans="2:17" s="48" customFormat="1" ht="13.5">
      <c r="B28" s="83" t="s">
        <v>45</v>
      </c>
      <c r="C28" s="84" t="s">
        <v>44</v>
      </c>
      <c r="D28" s="84" t="s">
        <v>40</v>
      </c>
      <c r="E28" s="35">
        <f t="shared" si="0"/>
        <v>200</v>
      </c>
      <c r="F28" s="35">
        <v>200</v>
      </c>
      <c r="G28" s="36">
        <v>0</v>
      </c>
      <c r="H28" s="36"/>
      <c r="I28" s="68"/>
      <c r="J28" s="59"/>
      <c r="K28" s="70">
        <v>0</v>
      </c>
      <c r="L28" s="70">
        <v>0</v>
      </c>
      <c r="N28" s="44"/>
      <c r="O28" s="30"/>
      <c r="P28" s="31">
        <f t="shared" si="6"/>
        <v>0</v>
      </c>
      <c r="Q28" s="44"/>
    </row>
    <row r="29" spans="2:17" s="24" customFormat="1" ht="13.5">
      <c r="B29" s="85" t="s">
        <v>46</v>
      </c>
      <c r="C29" s="54" t="s">
        <v>24</v>
      </c>
      <c r="D29" s="54"/>
      <c r="E29" s="55">
        <f t="shared" si="0"/>
        <v>40</v>
      </c>
      <c r="F29" s="55">
        <f aca="true" t="shared" si="8" ref="F29:L29">F30</f>
        <v>40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9">
        <f t="shared" si="8"/>
        <v>0</v>
      </c>
      <c r="K29" s="55">
        <f t="shared" si="8"/>
        <v>40</v>
      </c>
      <c r="L29" s="55">
        <f t="shared" si="8"/>
        <v>40</v>
      </c>
      <c r="N29" s="30">
        <v>40</v>
      </c>
      <c r="O29" s="30">
        <f>E29-N29</f>
        <v>0</v>
      </c>
      <c r="P29" s="31">
        <f t="shared" si="6"/>
        <v>0</v>
      </c>
      <c r="Q29" s="30"/>
    </row>
    <row r="30" spans="2:17" s="41" customFormat="1" ht="13.5">
      <c r="B30" s="86" t="s">
        <v>47</v>
      </c>
      <c r="C30" s="50" t="s">
        <v>24</v>
      </c>
      <c r="D30" s="50" t="s">
        <v>24</v>
      </c>
      <c r="E30" s="35">
        <f t="shared" si="0"/>
        <v>40</v>
      </c>
      <c r="F30" s="35">
        <v>40</v>
      </c>
      <c r="G30" s="36">
        <v>0</v>
      </c>
      <c r="H30" s="36"/>
      <c r="I30" s="37"/>
      <c r="J30" s="38"/>
      <c r="K30" s="46">
        <v>40</v>
      </c>
      <c r="L30" s="46">
        <v>40</v>
      </c>
      <c r="N30" s="44"/>
      <c r="O30" s="30"/>
      <c r="P30" s="31">
        <f t="shared" si="6"/>
        <v>0</v>
      </c>
      <c r="Q30" s="44"/>
    </row>
    <row r="31" spans="2:17" s="24" customFormat="1" ht="16.5" customHeight="1">
      <c r="B31" s="53" t="s">
        <v>48</v>
      </c>
      <c r="C31" s="54" t="s">
        <v>49</v>
      </c>
      <c r="D31" s="54"/>
      <c r="E31" s="55">
        <f t="shared" si="0"/>
        <v>16391.4</v>
      </c>
      <c r="F31" s="55">
        <f aca="true" t="shared" si="9" ref="F31:L31">F32</f>
        <v>16533.4</v>
      </c>
      <c r="G31" s="28">
        <f t="shared" si="9"/>
        <v>0</v>
      </c>
      <c r="H31" s="28">
        <f t="shared" si="9"/>
        <v>0</v>
      </c>
      <c r="I31" s="28">
        <f t="shared" si="9"/>
        <v>-230</v>
      </c>
      <c r="J31" s="29">
        <f t="shared" si="9"/>
        <v>88</v>
      </c>
      <c r="K31" s="55">
        <f t="shared" si="9"/>
        <v>15999.1</v>
      </c>
      <c r="L31" s="55">
        <f t="shared" si="9"/>
        <v>24455</v>
      </c>
      <c r="N31" s="30">
        <v>16880</v>
      </c>
      <c r="O31" s="30">
        <f>E31-N31</f>
        <v>-488.59999999999854</v>
      </c>
      <c r="P31" s="31">
        <f t="shared" si="6"/>
        <v>-2.980831411593875</v>
      </c>
      <c r="Q31" s="30"/>
    </row>
    <row r="32" spans="2:17" s="87" customFormat="1" ht="13.5">
      <c r="B32" s="49" t="s">
        <v>50</v>
      </c>
      <c r="C32" s="50" t="s">
        <v>49</v>
      </c>
      <c r="D32" s="50" t="s">
        <v>18</v>
      </c>
      <c r="E32" s="35">
        <f t="shared" si="0"/>
        <v>16391.4</v>
      </c>
      <c r="F32" s="35">
        <v>16533.4</v>
      </c>
      <c r="G32" s="36">
        <v>0</v>
      </c>
      <c r="H32" s="36"/>
      <c r="I32" s="36">
        <v>-230</v>
      </c>
      <c r="J32" s="43">
        <v>88</v>
      </c>
      <c r="K32" s="39">
        <v>15999.1</v>
      </c>
      <c r="L32" s="46">
        <v>24455</v>
      </c>
      <c r="N32" s="88"/>
      <c r="O32" s="30"/>
      <c r="P32" s="31">
        <f t="shared" si="6"/>
        <v>0</v>
      </c>
      <c r="Q32" s="88"/>
    </row>
    <row r="33" spans="2:17" s="89" customFormat="1" ht="15.75" customHeight="1">
      <c r="B33" s="56" t="s">
        <v>51</v>
      </c>
      <c r="C33" s="54" t="s">
        <v>36</v>
      </c>
      <c r="D33" s="54"/>
      <c r="E33" s="55">
        <f t="shared" si="0"/>
        <v>1158.73279</v>
      </c>
      <c r="F33" s="27">
        <f aca="true" t="shared" si="10" ref="F33:L33">SUM(F34:F36)</f>
        <v>1064.335</v>
      </c>
      <c r="G33" s="28">
        <f t="shared" si="10"/>
        <v>0</v>
      </c>
      <c r="H33" s="28">
        <f t="shared" si="10"/>
        <v>102.743</v>
      </c>
      <c r="I33" s="28">
        <f t="shared" si="10"/>
        <v>0</v>
      </c>
      <c r="J33" s="29">
        <f t="shared" si="10"/>
        <v>-8.34521</v>
      </c>
      <c r="K33" s="55">
        <f t="shared" si="10"/>
        <v>911.4000000000001</v>
      </c>
      <c r="L33" s="55">
        <f t="shared" si="10"/>
        <v>625.4000000000001</v>
      </c>
      <c r="N33" s="75">
        <v>892.8</v>
      </c>
      <c r="O33" s="30">
        <f>E33-N33</f>
        <v>265.93279000000007</v>
      </c>
      <c r="P33" s="31">
        <f t="shared" si="6"/>
        <v>22.950311952421753</v>
      </c>
      <c r="Q33" s="75"/>
    </row>
    <row r="34" spans="2:17" s="90" customFormat="1" ht="13.5">
      <c r="B34" s="33" t="s">
        <v>52</v>
      </c>
      <c r="C34" s="50" t="s">
        <v>36</v>
      </c>
      <c r="D34" s="50" t="s">
        <v>18</v>
      </c>
      <c r="E34" s="35">
        <f t="shared" si="0"/>
        <v>597.7</v>
      </c>
      <c r="F34" s="35">
        <v>597.7</v>
      </c>
      <c r="G34" s="36">
        <v>0</v>
      </c>
      <c r="H34" s="36"/>
      <c r="I34" s="37"/>
      <c r="J34" s="38"/>
      <c r="K34" s="91">
        <v>597.7</v>
      </c>
      <c r="L34" s="91">
        <v>597.7</v>
      </c>
      <c r="N34" s="92"/>
      <c r="O34" s="30"/>
      <c r="P34" s="31">
        <f t="shared" si="6"/>
        <v>0</v>
      </c>
      <c r="Q34" s="92"/>
    </row>
    <row r="35" spans="2:17" s="48" customFormat="1" ht="13.5">
      <c r="B35" s="93" t="s">
        <v>53</v>
      </c>
      <c r="C35" s="84" t="s">
        <v>36</v>
      </c>
      <c r="D35" s="84" t="s">
        <v>20</v>
      </c>
      <c r="E35" s="35">
        <f t="shared" si="0"/>
        <v>82.336</v>
      </c>
      <c r="F35" s="35">
        <v>67.6</v>
      </c>
      <c r="G35" s="36">
        <v>0</v>
      </c>
      <c r="H35" s="36">
        <v>23.043</v>
      </c>
      <c r="I35" s="68"/>
      <c r="J35" s="59">
        <v>-8.307</v>
      </c>
      <c r="K35" s="94">
        <v>27.7</v>
      </c>
      <c r="L35" s="94">
        <v>27.7</v>
      </c>
      <c r="N35" s="44"/>
      <c r="O35" s="30"/>
      <c r="P35" s="31">
        <f t="shared" si="6"/>
        <v>0</v>
      </c>
      <c r="Q35" s="44"/>
    </row>
    <row r="36" spans="2:17" s="48" customFormat="1" ht="13.5">
      <c r="B36" s="93" t="s">
        <v>54</v>
      </c>
      <c r="C36" s="84" t="s">
        <v>36</v>
      </c>
      <c r="D36" s="84" t="s">
        <v>22</v>
      </c>
      <c r="E36" s="35">
        <f t="shared" si="0"/>
        <v>478.69679</v>
      </c>
      <c r="F36" s="95">
        <v>399.035</v>
      </c>
      <c r="G36" s="36">
        <v>0</v>
      </c>
      <c r="H36" s="36">
        <v>79.7</v>
      </c>
      <c r="I36" s="68"/>
      <c r="J36" s="59">
        <v>-0.03821</v>
      </c>
      <c r="K36" s="94">
        <v>286</v>
      </c>
      <c r="L36" s="94">
        <v>0</v>
      </c>
      <c r="N36" s="44"/>
      <c r="O36" s="30"/>
      <c r="P36" s="31">
        <f t="shared" si="6"/>
        <v>0</v>
      </c>
      <c r="Q36" s="44"/>
    </row>
    <row r="37" spans="2:17" s="41" customFormat="1" ht="13.5" hidden="1">
      <c r="B37" s="56" t="s">
        <v>55</v>
      </c>
      <c r="C37" s="54" t="s">
        <v>26</v>
      </c>
      <c r="D37" s="54"/>
      <c r="E37" s="28">
        <f>SUM(F37:I37)</f>
        <v>0</v>
      </c>
      <c r="F37" s="55">
        <f>F38</f>
        <v>0</v>
      </c>
      <c r="G37" s="28">
        <f>G38</f>
        <v>0</v>
      </c>
      <c r="H37" s="28"/>
      <c r="I37" s="96"/>
      <c r="J37" s="97"/>
      <c r="K37" s="39"/>
      <c r="L37" s="39"/>
      <c r="N37" s="44"/>
      <c r="O37" s="44"/>
      <c r="P37" s="44"/>
      <c r="Q37" s="44"/>
    </row>
    <row r="38" spans="2:17" s="41" customFormat="1" ht="13.5" hidden="1">
      <c r="B38" s="33" t="s">
        <v>56</v>
      </c>
      <c r="C38" s="50" t="s">
        <v>26</v>
      </c>
      <c r="D38" s="50" t="s">
        <v>30</v>
      </c>
      <c r="E38" s="28">
        <f>SUM(F38:I38)</f>
        <v>0</v>
      </c>
      <c r="F38" s="35">
        <v>0</v>
      </c>
      <c r="G38" s="36">
        <v>0</v>
      </c>
      <c r="H38" s="36"/>
      <c r="I38" s="37"/>
      <c r="J38" s="38"/>
      <c r="K38" s="39"/>
      <c r="L38" s="39"/>
      <c r="N38" s="44"/>
      <c r="O38" s="44"/>
      <c r="P38" s="44"/>
      <c r="Q38" s="44"/>
    </row>
    <row r="39" spans="2:17" s="98" customFormat="1" ht="15">
      <c r="B39" s="99" t="s">
        <v>57</v>
      </c>
      <c r="C39" s="100"/>
      <c r="D39" s="100"/>
      <c r="E39" s="74">
        <f>SUM(F39:J39)</f>
        <v>44537.25778</v>
      </c>
      <c r="F39" s="101">
        <f aca="true" t="shared" si="11" ref="F39:L39">SUM(F11,F17,F19,F24,F27,F29,F31,F33,F37,F22)</f>
        <v>37680.4</v>
      </c>
      <c r="G39" s="102">
        <f t="shared" si="11"/>
        <v>1780.80578</v>
      </c>
      <c r="H39" s="102">
        <f t="shared" si="11"/>
        <v>1852.702</v>
      </c>
      <c r="I39" s="102">
        <f t="shared" si="11"/>
        <v>2285.75</v>
      </c>
      <c r="J39" s="103">
        <f t="shared" si="11"/>
        <v>937.6000000000001</v>
      </c>
      <c r="K39" s="104">
        <f t="shared" si="11"/>
        <v>37021.9</v>
      </c>
      <c r="L39" s="104">
        <f t="shared" si="11"/>
        <v>45027.9</v>
      </c>
      <c r="N39" s="105">
        <v>47095.7</v>
      </c>
      <c r="O39" s="30">
        <f>E39-N39</f>
        <v>-2558.442219999997</v>
      </c>
      <c r="P39" s="31">
        <f>O39/E39*100</f>
        <v>-5.744498757956528</v>
      </c>
      <c r="Q39" s="105"/>
    </row>
    <row r="41" spans="6:10" ht="12.75" hidden="1">
      <c r="F41" s="3" t="s">
        <v>58</v>
      </c>
      <c r="G41" s="106">
        <v>30</v>
      </c>
      <c r="H41" s="3">
        <v>296.652</v>
      </c>
      <c r="I41" s="106"/>
      <c r="J41" s="106">
        <f>J22+J19+J17+J11+J34+J29+J31</f>
        <v>142.2</v>
      </c>
    </row>
    <row r="42" spans="6:10" ht="12.75" hidden="1">
      <c r="F42" s="3" t="s">
        <v>59</v>
      </c>
      <c r="G42" s="3">
        <v>1750.80578</v>
      </c>
      <c r="H42" s="3">
        <v>1232.1</v>
      </c>
      <c r="I42" s="106" t="s">
        <v>60</v>
      </c>
      <c r="J42" s="106">
        <v>795.4</v>
      </c>
    </row>
    <row r="43" spans="6:10" ht="12.75" hidden="1">
      <c r="F43" s="3" t="s">
        <v>61</v>
      </c>
      <c r="J43" s="107">
        <f>SUM(J41:J42)</f>
        <v>937.5999999999999</v>
      </c>
    </row>
  </sheetData>
  <sheetProtection selectLockedCells="1" selectUnlockedCells="1"/>
  <mergeCells count="5">
    <mergeCell ref="B7:L7"/>
    <mergeCell ref="E2:L2"/>
    <mergeCell ref="E3:L3"/>
    <mergeCell ref="E4:L4"/>
    <mergeCell ref="E5:L5"/>
  </mergeCells>
  <printOptions/>
  <pageMargins left="0.6298611111111111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2020-12-08T07:49:36Z</dcterms:modified>
  <cp:category/>
  <cp:version/>
  <cp:contentType/>
  <cp:contentStatus/>
</cp:coreProperties>
</file>