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'лист'!$A$1:$G$137</definedName>
  </definedNames>
  <calcPr fullCalcOnLoad="1"/>
</workbook>
</file>

<file path=xl/sharedStrings.xml><?xml version="1.0" encoding="utf-8"?>
<sst xmlns="http://schemas.openxmlformats.org/spreadsheetml/2006/main" count="544" uniqueCount="206">
  <si>
    <t xml:space="preserve">          Приложение № 2</t>
  </si>
  <si>
    <t>к решению Совета народных депутатов  муниципального образования Андреевское сельское поселение</t>
  </si>
  <si>
    <t>Изменения к ведомственной структуре расходов бюджета муниципального образования
 Андреевское сельское поселение на 2016 год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</si>
  <si>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</si>
  <si>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</si>
  <si>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</si>
  <si>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</si>
  <si>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</si>
  <si>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</si>
  <si>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</si>
  <si>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План 
на 2016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</si>
  <si>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</si>
  <si>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</si>
  <si>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</si>
  <si>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</si>
  <si>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</si>
  <si>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</si>
  <si>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</si>
  <si>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</si>
  <si>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</si>
  <si>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</si>
  <si>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</si>
  <si>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</si>
  <si>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</si>
  <si>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</si>
  <si>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-0,04393-95,00399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</si>
  <si>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</si>
  <si>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</si>
  <si>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200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</si>
  <si>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</si>
  <si>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</si>
  <si>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</si>
  <si>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Резервные фонды</t>
  </si>
  <si>
    <t>11</t>
  </si>
  <si>
    <t>Резервный фонд администрации муниципального образования  (Иные бюджетные ассигнования)</t>
  </si>
  <si>
    <t>9990060040</t>
  </si>
  <si>
    <t>800</t>
  </si>
  <si>
    <t>-15-43,6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</si>
  <si>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</si>
  <si>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</si>
  <si>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</si>
  <si>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</si>
  <si>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</si>
  <si>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</si>
  <si>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0500180020</t>
  </si>
  <si>
    <t>-10,201-53,20115+12,4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</si>
  <si>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</si>
  <si>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</si>
  <si>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</si>
  <si>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</si>
  <si>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Расходы на формирование, оформление, регистрацию и содержание муниципального имущества муниципального образования Андреевское сельское поселение (Закупка товаров, работ и услуг для государственных (муниципальных) нужд)</t>
  </si>
  <si>
    <t>9990060080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</si>
  <si>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</si>
  <si>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</si>
  <si>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</si>
  <si>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</si>
  <si>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142,6-13,47550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</si>
  <si>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</si>
  <si>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</si>
  <si>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обеспечение деятельности МКУ "АХО Андреевского сельского поселения"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</si>
  <si>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</si>
  <si>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</si>
  <si>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</si>
  <si>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</si>
  <si>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</si>
  <si>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</si>
  <si>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</si>
  <si>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</si>
  <si>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</si>
  <si>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</si>
  <si>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</si>
  <si>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</si>
  <si>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</si>
  <si>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</si>
  <si>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</si>
  <si>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</si>
  <si>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9990060060</t>
  </si>
  <si>
    <t>-188,83920-13,825-11,20918</t>
  </si>
  <si>
    <t>Расходы на осуществление мероприятий по обеспечению безопасности людей на водных объектах, охране их жизни и здоровья (Иные бюджетные ассигнования)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</si>
  <si>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</si>
  <si>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</si>
  <si>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на период 2014-2016 годов"</t>
  </si>
  <si>
    <t>Основное мероприятие "Последовательное развитие системы пожарной безопасности, соверщенствование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</si>
  <si>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</si>
  <si>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 (Закупка товаров, работ и услуг для государственных (муниципальных) нужд)</t>
  </si>
  <si>
    <t>1100160090</t>
  </si>
  <si>
    <t>Национальная экономика</t>
  </si>
  <si>
    <t>Другие вопросы в области национальной экономики</t>
  </si>
  <si>
    <t>12</t>
  </si>
  <si>
    <t>Расходы на проведение мероприятий по межеванию земельных участков (Закупка товаров, работ и услуг для государственных (муниципальных) нужд)</t>
  </si>
  <si>
    <t>9990062080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</si>
  <si>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</si>
  <si>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</si>
  <si>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 на 2016 год"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</si>
  <si>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</si>
  <si>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</si>
  <si>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</si>
  <si>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0100109601</t>
  </si>
  <si>
    <t>600</t>
  </si>
  <si>
    <t>-59,34059; -2,030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</si>
  <si>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</si>
  <si>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</si>
  <si>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</si>
  <si>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</si>
  <si>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Основное мероприятие " Мероприятия в области жилищного хозяйства"</t>
  </si>
  <si>
    <t>01003</t>
  </si>
  <si>
    <t>Расходы на мероприятия в области жилищного хозяйства</t>
  </si>
  <si>
    <t>0100362060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</si>
  <si>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</si>
  <si>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 на 2014-2016 годы"</t>
  </si>
  <si>
    <t xml:space="preserve">Основное мероприятие "Уличное освещение" </t>
  </si>
  <si>
    <t>03001</t>
  </si>
  <si>
    <t>Расходы на уличное освещение  (Иные бюджетные ассигнования)</t>
  </si>
  <si>
    <t>0300162070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</si>
  <si>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</si>
  <si>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</si>
  <si>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</si>
  <si>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</si>
  <si>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-0,61306; -5,0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</si>
  <si>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</si>
  <si>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</si>
  <si>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</si>
  <si>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</si>
  <si>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</si>
  <si>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</si>
  <si>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-4,05854; -3,0; -20,435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</si>
  <si>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</si>
  <si>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</si>
  <si>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Охрана окружающей среды</t>
  </si>
  <si>
    <t>06</t>
  </si>
  <si>
    <t>Другие вопросы в области окружающей среды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</si>
  <si>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</si>
  <si>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</si>
  <si>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</si>
  <si>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</si>
  <si>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Образование</t>
  </si>
  <si>
    <t>07</t>
  </si>
  <si>
    <t>Молодежная политика и оздоровление детей</t>
  </si>
  <si>
    <t>Расходы на проведение мероприятий  (Закупка товаров, работ и услуг для государственных (муниципальных) нужд)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</si>
  <si>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</si>
  <si>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Культура, кинемагография</t>
  </si>
  <si>
    <t>08</t>
  </si>
  <si>
    <t>Культура</t>
  </si>
  <si>
    <t xml:space="preserve"> Муниципальная программа "Сохранение и развитие культуры муниципального образования Андреевское сельское поселение на 2014-2016 годы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</si>
  <si>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</si>
  <si>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</si>
  <si>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 (Предоставление субсидий бюджетным, автономным учреждениям и иным некоммерческим организациям)</t>
  </si>
  <si>
    <t>0400140050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</si>
  <si>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</si>
  <si>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0400140390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</si>
  <si>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</si>
  <si>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</si>
  <si>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</si>
  <si>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</si>
  <si>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Расходы на проведение мероприятий (Закупка товаров, работ и услуг для государственных (муниципальных) нужд)</t>
  </si>
  <si>
    <t>0400260060</t>
  </si>
  <si>
    <t>Расходы на проведение мероприятий за счет добровольных пожертвований (Предоставление субсидий бюджетным, автономным учреждениям и иным некоммерческим организациям)</t>
  </si>
  <si>
    <t>040026006Д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</si>
  <si>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</si>
  <si>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</si>
  <si>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</si>
  <si>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0400370230</t>
  </si>
  <si>
    <t>300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</si>
  <si>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</si>
  <si>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Основное мероприятие «Обновление материально-технической базы учреждений культуры»</t>
  </si>
  <si>
    <t>04004</t>
  </si>
  <si>
    <t>0400440050</t>
  </si>
  <si>
    <t xml:space="preserve">Муниципальная программа "Развитие и модернизация материально-технической базы учреждений культуры муниципального образования Андреевское  сельское поселение (2014-2016 годы)" </t>
  </si>
  <si>
    <t>Основное мероприятие "Ремонт учреждений культуры"</t>
  </si>
  <si>
    <t>06001</t>
  </si>
  <si>
    <t>Расходы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</si>
  <si>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0600170530</t>
  </si>
  <si>
    <t>Расходы на за счет средств местного бюджета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</si>
  <si>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0600140530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</si>
  <si>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</si>
  <si>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</si>
  <si>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</si>
  <si>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</si>
  <si>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</si>
  <si>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</si>
  <si>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</si>
  <si>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государственных (муниципальных) нужд)</t>
  </si>
  <si>
    <t>0500260070</t>
  </si>
  <si>
    <t>Расходы на пенсионное обеспечение (Социальное обеспечение и иные выплаты населению)</t>
  </si>
  <si>
    <t>Социальное обеспечение населения</t>
  </si>
  <si>
    <t xml:space="preserve">Непрограммные расходы </t>
  </si>
  <si>
    <t>Расходы на оказание материальной помощи населению (Социальное обеспечение и иные выплаты населению)</t>
  </si>
  <si>
    <t>9990000010</t>
  </si>
  <si>
    <t>15+43,6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</si>
  <si>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</si>
  <si>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</si>
  <si>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</si>
  <si>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</si>
  <si>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Физическая культура и спорт</t>
  </si>
  <si>
    <t>Массовый спорт</t>
  </si>
  <si>
    <t xml:space="preserve">Совет народных депутатов Андреевского сельского поселения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</si>
  <si>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</si>
  <si>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</si>
  <si>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ИТОГО РАСХОДОВ:</t>
  </si>
  <si>
    <t>-7,54+0,952</t>
  </si>
  <si>
    <t>13,825-19,94265</t>
  </si>
  <si>
    <t>-188,81216+228,23294</t>
  </si>
  <si>
    <t>-161,94789+45,67392+19,41984</t>
  </si>
  <si>
    <t>Расходы на обеспечение деятельности учреждений и органов власти (Иные бюджетные ассигнования)</t>
  </si>
  <si>
    <t>0,04393+10,201-0,01109</t>
  </si>
  <si>
    <t>от 26.12.2016  № 32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</si>
</sst>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"/>
    <numFmt numFmtId="174" formatCode="0.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8" fillId="0" borderId="0" xfId="0" applyNumberFormat="1" applyFont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right" wrapText="1"/>
    </xf>
    <xf numFmtId="174" fontId="2" fillId="0" borderId="1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zoomScale="105" zoomScaleNormal="105" zoomScalePageLayoutView="0" workbookViewId="0" topLeftCell="A1">
      <selection activeCell="D3" sqref="D3:G3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3" width="5.57421875" style="2" customWidth="1"/>
    <col min="4" max="4" width="5.00390625" style="2" customWidth="1"/>
    <col min="5" max="5" width="12.00390625" style="3" customWidth="1"/>
    <col min="6" max="6" width="4.57421875" style="2" customWidth="1"/>
    <col min="7" max="7" width="13.00390625" style="4" customWidth="1"/>
    <col min="8" max="8" width="8.00390625" style="5" hidden="1" customWidth="1"/>
    <col min="9" max="16384" width="9.140625" style="1" customWidth="1"/>
  </cols>
  <sheetData>
    <row r="1" spans="3:8" s="6" customFormat="1" ht="13.5">
      <c r="C1" s="7"/>
      <c r="D1" s="67" t="s">
        <v>0</v>
      </c>
      <c r="E1" s="67"/>
      <c r="F1" s="67"/>
      <c r="G1" s="67"/>
      <c r="H1" s="8"/>
    </row>
    <row r="2" spans="3:8" s="6" customFormat="1" ht="48" customHeight="1">
      <c r="C2" s="7"/>
      <c r="D2" s="68" t="s">
        <v>1</v>
      </c>
      <c r="E2" s="68"/>
      <c r="F2" s="68"/>
      <c r="G2" s="68"/>
      <c r="H2" s="8"/>
    </row>
    <row r="3" spans="3:8" s="6" customFormat="1" ht="13.5">
      <c r="C3" s="7"/>
      <c r="D3" s="67" t="s">
        <v>205</v>
      </c>
      <c r="E3" s="67"/>
      <c r="F3" s="67"/>
      <c r="G3" s="67"/>
      <c r="H3" s="8"/>
    </row>
    <row r="4" spans="3:8" s="6" customFormat="1" ht="13.5">
      <c r="C4" s="7"/>
      <c r="D4" s="7"/>
      <c r="E4" s="9"/>
      <c r="F4" s="7"/>
      <c r="G4" s="10"/>
      <c r="H4" s="8"/>
    </row>
    <row r="5" spans="1:7" ht="33" customHeight="1">
      <c r="A5" s="69" t="s">
        <v>2</v>
      </c>
      <c r="B5" s="69"/>
      <c r="C5" s="69"/>
      <c r="D5" s="69"/>
      <c r="E5" s="69"/>
      <c r="F5" s="69"/>
      <c r="G5" s="69"/>
    </row>
    <row r="6" ht="12.75">
      <c r="G6" s="11" t="s">
        <v>3</v>
      </c>
    </row>
    <row r="7" spans="1:7" ht="142.5" customHeight="1">
      <c r="A7" s="12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5" t="s">
        <v>10</v>
      </c>
    </row>
    <row r="8" spans="1:8" s="22" customFormat="1" ht="12.75">
      <c r="A8" s="16">
        <v>1</v>
      </c>
      <c r="B8" s="17">
        <v>2</v>
      </c>
      <c r="C8" s="18">
        <v>3</v>
      </c>
      <c r="D8" s="18">
        <v>4</v>
      </c>
      <c r="E8" s="19">
        <v>5</v>
      </c>
      <c r="F8" s="18">
        <v>6</v>
      </c>
      <c r="G8" s="20">
        <v>7</v>
      </c>
      <c r="H8" s="21"/>
    </row>
    <row r="9" spans="1:8" s="29" customFormat="1" ht="46.5">
      <c r="A9" s="70">
        <v>703</v>
      </c>
      <c r="B9" s="24" t="s">
        <v>11</v>
      </c>
      <c r="C9" s="25"/>
      <c r="D9" s="25"/>
      <c r="E9" s="26"/>
      <c r="F9" s="25"/>
      <c r="G9" s="27">
        <f>SUM(G10,G36,G42,G84,G90,G113,G125,G60,G79)+G55</f>
        <v>27.48377999999998</v>
      </c>
      <c r="H9" s="28"/>
    </row>
    <row r="10" spans="1:8" s="29" customFormat="1" ht="15">
      <c r="A10" s="70"/>
      <c r="B10" s="30" t="s">
        <v>12</v>
      </c>
      <c r="C10" s="31" t="s">
        <v>13</v>
      </c>
      <c r="D10" s="25"/>
      <c r="E10" s="26"/>
      <c r="F10" s="25"/>
      <c r="G10" s="32">
        <f>SUM(G11,G19,G23)</f>
        <v>-310.97333000000003</v>
      </c>
      <c r="H10" s="28"/>
    </row>
    <row r="11" spans="1:8" s="6" customFormat="1" ht="54.75">
      <c r="A11" s="70"/>
      <c r="B11" s="33" t="s">
        <v>14</v>
      </c>
      <c r="C11" s="34" t="s">
        <v>13</v>
      </c>
      <c r="D11" s="34" t="s">
        <v>15</v>
      </c>
      <c r="E11" s="35"/>
      <c r="F11" s="34"/>
      <c r="G11" s="32">
        <f>G12</f>
        <v>-82.399</v>
      </c>
      <c r="H11" s="8"/>
    </row>
    <row r="12" spans="1:8" s="6" customFormat="1" ht="13.5">
      <c r="A12" s="70"/>
      <c r="B12" s="33" t="s">
        <v>16</v>
      </c>
      <c r="C12" s="34" t="s">
        <v>13</v>
      </c>
      <c r="D12" s="34" t="s">
        <v>15</v>
      </c>
      <c r="E12" s="35" t="s">
        <v>17</v>
      </c>
      <c r="F12" s="34"/>
      <c r="G12" s="32">
        <f>G13</f>
        <v>-82.399</v>
      </c>
      <c r="H12" s="8"/>
    </row>
    <row r="13" spans="1:8" s="6" customFormat="1" ht="27">
      <c r="A13" s="70"/>
      <c r="B13" s="33" t="s">
        <v>18</v>
      </c>
      <c r="C13" s="34" t="s">
        <v>13</v>
      </c>
      <c r="D13" s="34" t="s">
        <v>15</v>
      </c>
      <c r="E13" s="35" t="s">
        <v>19</v>
      </c>
      <c r="F13" s="34"/>
      <c r="G13" s="32">
        <f>SUM(G14:G18)</f>
        <v>-82.399</v>
      </c>
      <c r="H13" s="8"/>
    </row>
    <row r="14" spans="1:8" s="6" customFormat="1" ht="96">
      <c r="A14" s="70"/>
      <c r="B14" s="33" t="s">
        <v>20</v>
      </c>
      <c r="C14" s="34" t="s">
        <v>13</v>
      </c>
      <c r="D14" s="34" t="s">
        <v>15</v>
      </c>
      <c r="E14" s="35" t="s">
        <v>21</v>
      </c>
      <c r="F14" s="34" t="s">
        <v>22</v>
      </c>
      <c r="G14" s="36">
        <v>-1.58492</v>
      </c>
      <c r="H14" s="8"/>
    </row>
    <row r="15" spans="1:8" s="6" customFormat="1" ht="82.5">
      <c r="A15" s="70"/>
      <c r="B15" s="37" t="s">
        <v>23</v>
      </c>
      <c r="C15" s="38" t="s">
        <v>13</v>
      </c>
      <c r="D15" s="38" t="s">
        <v>15</v>
      </c>
      <c r="E15" s="35" t="s">
        <v>24</v>
      </c>
      <c r="F15" s="38" t="s">
        <v>22</v>
      </c>
      <c r="G15" s="32">
        <f>-0.04393-95.00399</f>
        <v>-95.04792</v>
      </c>
      <c r="H15" s="8" t="s">
        <v>25</v>
      </c>
    </row>
    <row r="16" spans="1:8" s="6" customFormat="1" ht="41.25">
      <c r="A16" s="70"/>
      <c r="B16" s="37" t="s">
        <v>26</v>
      </c>
      <c r="C16" s="38" t="s">
        <v>13</v>
      </c>
      <c r="D16" s="38" t="s">
        <v>15</v>
      </c>
      <c r="E16" s="35" t="s">
        <v>27</v>
      </c>
      <c r="F16" s="38" t="s">
        <v>28</v>
      </c>
      <c r="G16" s="47">
        <v>4</v>
      </c>
      <c r="H16" s="8"/>
    </row>
    <row r="17" spans="1:8" s="6" customFormat="1" ht="27">
      <c r="A17" s="70"/>
      <c r="B17" s="37" t="s">
        <v>203</v>
      </c>
      <c r="C17" s="38" t="s">
        <v>13</v>
      </c>
      <c r="D17" s="38" t="s">
        <v>15</v>
      </c>
      <c r="E17" s="35" t="s">
        <v>27</v>
      </c>
      <c r="F17" s="38" t="s">
        <v>36</v>
      </c>
      <c r="G17" s="32">
        <f>0.04393+10.201-0.01109</f>
        <v>10.23384</v>
      </c>
      <c r="H17" s="8" t="s">
        <v>204</v>
      </c>
    </row>
    <row r="18" spans="1:8" s="6" customFormat="1" ht="82.5" hidden="1">
      <c r="A18" s="70"/>
      <c r="B18" s="33" t="s">
        <v>29</v>
      </c>
      <c r="C18" s="34" t="s">
        <v>13</v>
      </c>
      <c r="D18" s="34" t="s">
        <v>15</v>
      </c>
      <c r="E18" s="35" t="s">
        <v>30</v>
      </c>
      <c r="F18" s="34" t="s">
        <v>31</v>
      </c>
      <c r="G18" s="32"/>
      <c r="H18" s="8"/>
    </row>
    <row r="19" spans="1:8" s="6" customFormat="1" ht="13.5">
      <c r="A19" s="70"/>
      <c r="B19" s="33" t="s">
        <v>32</v>
      </c>
      <c r="C19" s="34" t="s">
        <v>13</v>
      </c>
      <c r="D19" s="34" t="s">
        <v>33</v>
      </c>
      <c r="E19" s="35"/>
      <c r="F19" s="34"/>
      <c r="G19" s="32">
        <f>G20</f>
        <v>-58.6</v>
      </c>
      <c r="H19" s="8"/>
    </row>
    <row r="20" spans="1:8" s="6" customFormat="1" ht="13.5">
      <c r="A20" s="70"/>
      <c r="B20" s="33" t="s">
        <v>16</v>
      </c>
      <c r="C20" s="34" t="s">
        <v>13</v>
      </c>
      <c r="D20" s="34" t="s">
        <v>33</v>
      </c>
      <c r="E20" s="35" t="s">
        <v>17</v>
      </c>
      <c r="F20" s="34"/>
      <c r="G20" s="32">
        <f>G21</f>
        <v>-58.6</v>
      </c>
      <c r="H20" s="8"/>
    </row>
    <row r="21" spans="1:8" s="6" customFormat="1" ht="27">
      <c r="A21" s="70"/>
      <c r="B21" s="33" t="s">
        <v>18</v>
      </c>
      <c r="C21" s="34" t="s">
        <v>13</v>
      </c>
      <c r="D21" s="34" t="s">
        <v>33</v>
      </c>
      <c r="E21" s="35" t="s">
        <v>19</v>
      </c>
      <c r="F21" s="34"/>
      <c r="G21" s="32">
        <f>G22</f>
        <v>-58.6</v>
      </c>
      <c r="H21" s="8"/>
    </row>
    <row r="22" spans="1:8" s="6" customFormat="1" ht="27">
      <c r="A22" s="70"/>
      <c r="B22" s="37" t="s">
        <v>34</v>
      </c>
      <c r="C22" s="38" t="s">
        <v>13</v>
      </c>
      <c r="D22" s="38" t="s">
        <v>33</v>
      </c>
      <c r="E22" s="35" t="s">
        <v>35</v>
      </c>
      <c r="F22" s="38" t="s">
        <v>36</v>
      </c>
      <c r="G22" s="32">
        <f>-15-43.6</f>
        <v>-58.6</v>
      </c>
      <c r="H22" s="8" t="s">
        <v>37</v>
      </c>
    </row>
    <row r="23" spans="1:8" s="6" customFormat="1" ht="13.5">
      <c r="A23" s="70"/>
      <c r="B23" s="37" t="s">
        <v>38</v>
      </c>
      <c r="C23" s="38" t="s">
        <v>13</v>
      </c>
      <c r="D23" s="38" t="s">
        <v>39</v>
      </c>
      <c r="E23" s="35"/>
      <c r="F23" s="38"/>
      <c r="G23" s="36">
        <f>SUM(G24,G30)</f>
        <v>-169.97433</v>
      </c>
      <c r="H23" s="8"/>
    </row>
    <row r="24" spans="1:8" s="6" customFormat="1" ht="54.75">
      <c r="A24" s="70"/>
      <c r="B24" s="37" t="s">
        <v>40</v>
      </c>
      <c r="C24" s="38" t="s">
        <v>13</v>
      </c>
      <c r="D24" s="38" t="s">
        <v>39</v>
      </c>
      <c r="E24" s="35" t="s">
        <v>41</v>
      </c>
      <c r="F24" s="38"/>
      <c r="G24" s="32">
        <f>G25+G27</f>
        <v>-57.61715</v>
      </c>
      <c r="H24" s="8"/>
    </row>
    <row r="25" spans="1:8" s="6" customFormat="1" ht="69">
      <c r="A25" s="70"/>
      <c r="B25" s="37" t="s">
        <v>42</v>
      </c>
      <c r="C25" s="38" t="s">
        <v>13</v>
      </c>
      <c r="D25" s="38" t="s">
        <v>39</v>
      </c>
      <c r="E25" s="35" t="s">
        <v>43</v>
      </c>
      <c r="F25" s="38"/>
      <c r="G25" s="32">
        <f>G26</f>
        <v>-51.00215</v>
      </c>
      <c r="H25" s="8"/>
    </row>
    <row r="26" spans="1:8" s="6" customFormat="1" ht="41.25">
      <c r="A26" s="70"/>
      <c r="B26" s="37" t="s">
        <v>26</v>
      </c>
      <c r="C26" s="38" t="s">
        <v>13</v>
      </c>
      <c r="D26" s="38" t="s">
        <v>39</v>
      </c>
      <c r="E26" s="35" t="s">
        <v>44</v>
      </c>
      <c r="F26" s="38" t="s">
        <v>28</v>
      </c>
      <c r="G26" s="32">
        <f>-10.201-53.20115+12.4</f>
        <v>-51.00215</v>
      </c>
      <c r="H26" s="8" t="s">
        <v>45</v>
      </c>
    </row>
    <row r="27" spans="1:8" s="6" customFormat="1" ht="41.25">
      <c r="A27" s="70"/>
      <c r="B27" s="33" t="s">
        <v>46</v>
      </c>
      <c r="C27" s="38" t="s">
        <v>13</v>
      </c>
      <c r="D27" s="38" t="s">
        <v>39</v>
      </c>
      <c r="E27" s="39" t="s">
        <v>47</v>
      </c>
      <c r="F27" s="38"/>
      <c r="G27" s="32">
        <f>G28</f>
        <v>-6.615</v>
      </c>
      <c r="H27" s="8"/>
    </row>
    <row r="28" spans="1:8" s="6" customFormat="1" ht="69">
      <c r="A28" s="70"/>
      <c r="B28" s="37" t="s">
        <v>48</v>
      </c>
      <c r="C28" s="34" t="s">
        <v>13</v>
      </c>
      <c r="D28" s="34" t="s">
        <v>39</v>
      </c>
      <c r="E28" s="35" t="s">
        <v>49</v>
      </c>
      <c r="F28" s="34" t="s">
        <v>28</v>
      </c>
      <c r="G28" s="32">
        <f>-7.54+0.925</f>
        <v>-6.615</v>
      </c>
      <c r="H28" s="8" t="s">
        <v>199</v>
      </c>
    </row>
    <row r="29" spans="1:8" s="6" customFormat="1" ht="13.5">
      <c r="A29" s="70"/>
      <c r="B29" s="33" t="s">
        <v>16</v>
      </c>
      <c r="C29" s="38" t="s">
        <v>13</v>
      </c>
      <c r="D29" s="38" t="s">
        <v>39</v>
      </c>
      <c r="E29" s="35" t="s">
        <v>17</v>
      </c>
      <c r="F29" s="38"/>
      <c r="G29" s="32">
        <f>G30</f>
        <v>-112.35718000000001</v>
      </c>
      <c r="H29" s="8"/>
    </row>
    <row r="30" spans="1:8" s="6" customFormat="1" ht="27">
      <c r="A30" s="70"/>
      <c r="B30" s="33" t="s">
        <v>18</v>
      </c>
      <c r="C30" s="38" t="s">
        <v>13</v>
      </c>
      <c r="D30" s="38" t="s">
        <v>39</v>
      </c>
      <c r="E30" s="35" t="s">
        <v>19</v>
      </c>
      <c r="F30" s="38"/>
      <c r="G30" s="32">
        <f>SUM(G31:G35)</f>
        <v>-112.35718000000001</v>
      </c>
      <c r="H30" s="8"/>
    </row>
    <row r="31" spans="1:8" s="6" customFormat="1" ht="69" hidden="1">
      <c r="A31" s="70"/>
      <c r="B31" s="33" t="s">
        <v>50</v>
      </c>
      <c r="C31" s="38" t="s">
        <v>13</v>
      </c>
      <c r="D31" s="38" t="s">
        <v>39</v>
      </c>
      <c r="E31" s="35" t="s">
        <v>51</v>
      </c>
      <c r="F31" s="38" t="s">
        <v>28</v>
      </c>
      <c r="G31" s="32"/>
      <c r="H31" s="8"/>
    </row>
    <row r="32" spans="1:8" s="6" customFormat="1" ht="82.5">
      <c r="A32" s="70"/>
      <c r="B32" s="37" t="s">
        <v>52</v>
      </c>
      <c r="C32" s="38" t="s">
        <v>13</v>
      </c>
      <c r="D32" s="38" t="s">
        <v>39</v>
      </c>
      <c r="E32" s="35" t="s">
        <v>53</v>
      </c>
      <c r="F32" s="38" t="s">
        <v>22</v>
      </c>
      <c r="G32" s="32">
        <v>-142.6</v>
      </c>
      <c r="H32" s="8"/>
    </row>
    <row r="33" spans="1:8" s="6" customFormat="1" ht="96">
      <c r="A33" s="70"/>
      <c r="B33" s="37" t="s">
        <v>54</v>
      </c>
      <c r="C33" s="38" t="s">
        <v>13</v>
      </c>
      <c r="D33" s="38" t="s">
        <v>39</v>
      </c>
      <c r="E33" s="35" t="s">
        <v>55</v>
      </c>
      <c r="F33" s="38" t="s">
        <v>22</v>
      </c>
      <c r="G33" s="36">
        <f>142.6-13.4755</f>
        <v>129.12449999999998</v>
      </c>
      <c r="H33" s="8" t="s">
        <v>56</v>
      </c>
    </row>
    <row r="34" spans="1:8" s="6" customFormat="1" ht="54.75">
      <c r="A34" s="70"/>
      <c r="B34" s="37" t="s">
        <v>57</v>
      </c>
      <c r="C34" s="38" t="s">
        <v>13</v>
      </c>
      <c r="D34" s="38" t="s">
        <v>39</v>
      </c>
      <c r="E34" s="35" t="s">
        <v>58</v>
      </c>
      <c r="F34" s="38" t="s">
        <v>28</v>
      </c>
      <c r="G34" s="32">
        <f>-161.94789+45.67392+19.41984</f>
        <v>-96.85413</v>
      </c>
      <c r="H34" s="8" t="s">
        <v>202</v>
      </c>
    </row>
    <row r="35" spans="1:8" s="6" customFormat="1" ht="41.25">
      <c r="A35" s="70"/>
      <c r="B35" s="37" t="s">
        <v>59</v>
      </c>
      <c r="C35" s="38" t="s">
        <v>13</v>
      </c>
      <c r="D35" s="38" t="s">
        <v>39</v>
      </c>
      <c r="E35" s="35" t="s">
        <v>58</v>
      </c>
      <c r="F35" s="38" t="s">
        <v>36</v>
      </c>
      <c r="G35" s="32">
        <v>-2.02755</v>
      </c>
      <c r="H35" s="8"/>
    </row>
    <row r="36" spans="1:8" s="6" customFormat="1" ht="13.5" hidden="1">
      <c r="A36" s="70"/>
      <c r="B36" s="37" t="s">
        <v>60</v>
      </c>
      <c r="C36" s="38" t="s">
        <v>61</v>
      </c>
      <c r="D36" s="38"/>
      <c r="E36" s="35"/>
      <c r="F36" s="38"/>
      <c r="G36" s="32">
        <f>G37</f>
        <v>0</v>
      </c>
      <c r="H36" s="8"/>
    </row>
    <row r="37" spans="1:8" s="6" customFormat="1" ht="13.5" hidden="1">
      <c r="A37" s="70"/>
      <c r="B37" s="37" t="s">
        <v>62</v>
      </c>
      <c r="C37" s="38" t="s">
        <v>61</v>
      </c>
      <c r="D37" s="38" t="s">
        <v>63</v>
      </c>
      <c r="E37" s="35"/>
      <c r="F37" s="38"/>
      <c r="G37" s="32">
        <f>G39</f>
        <v>0</v>
      </c>
      <c r="H37" s="8"/>
    </row>
    <row r="38" spans="1:8" s="6" customFormat="1" ht="13.5" hidden="1">
      <c r="A38" s="70"/>
      <c r="B38" s="33" t="s">
        <v>16</v>
      </c>
      <c r="C38" s="38" t="s">
        <v>61</v>
      </c>
      <c r="D38" s="38" t="s">
        <v>63</v>
      </c>
      <c r="E38" s="35" t="s">
        <v>17</v>
      </c>
      <c r="F38" s="38"/>
      <c r="G38" s="32">
        <f>G39</f>
        <v>0</v>
      </c>
      <c r="H38" s="8"/>
    </row>
    <row r="39" spans="1:8" s="6" customFormat="1" ht="27" hidden="1">
      <c r="A39" s="70"/>
      <c r="B39" s="33" t="s">
        <v>18</v>
      </c>
      <c r="C39" s="38" t="s">
        <v>61</v>
      </c>
      <c r="D39" s="38" t="s">
        <v>63</v>
      </c>
      <c r="E39" s="35" t="s">
        <v>19</v>
      </c>
      <c r="F39" s="38"/>
      <c r="G39" s="32">
        <f>SUM(G40:G41)</f>
        <v>0</v>
      </c>
      <c r="H39" s="8"/>
    </row>
    <row r="40" spans="1:8" s="6" customFormat="1" ht="110.25" hidden="1">
      <c r="A40" s="70"/>
      <c r="B40" s="33" t="s">
        <v>64</v>
      </c>
      <c r="C40" s="34" t="s">
        <v>61</v>
      </c>
      <c r="D40" s="34" t="s">
        <v>63</v>
      </c>
      <c r="E40" s="35" t="s">
        <v>65</v>
      </c>
      <c r="F40" s="34" t="s">
        <v>22</v>
      </c>
      <c r="G40" s="32"/>
      <c r="H40" s="8"/>
    </row>
    <row r="41" spans="1:8" s="6" customFormat="1" ht="69" hidden="1">
      <c r="A41" s="70"/>
      <c r="B41" s="33" t="s">
        <v>66</v>
      </c>
      <c r="C41" s="34" t="s">
        <v>61</v>
      </c>
      <c r="D41" s="34" t="s">
        <v>63</v>
      </c>
      <c r="E41" s="35" t="s">
        <v>65</v>
      </c>
      <c r="F41" s="34" t="s">
        <v>28</v>
      </c>
      <c r="G41" s="32"/>
      <c r="H41" s="8"/>
    </row>
    <row r="42" spans="1:8" s="6" customFormat="1" ht="27">
      <c r="A42" s="70"/>
      <c r="B42" s="33" t="s">
        <v>67</v>
      </c>
      <c r="C42" s="34" t="s">
        <v>63</v>
      </c>
      <c r="D42" s="34"/>
      <c r="E42" s="35"/>
      <c r="F42" s="34"/>
      <c r="G42" s="32">
        <f>SUM(G43,G51)</f>
        <v>-31.151829999999993</v>
      </c>
      <c r="H42" s="8"/>
    </row>
    <row r="43" spans="1:8" s="6" customFormat="1" ht="41.25">
      <c r="A43" s="70"/>
      <c r="B43" s="33" t="s">
        <v>68</v>
      </c>
      <c r="C43" s="34" t="s">
        <v>63</v>
      </c>
      <c r="D43" s="34" t="s">
        <v>69</v>
      </c>
      <c r="E43" s="35"/>
      <c r="F43" s="34"/>
      <c r="G43" s="32">
        <f>SUM(G44,G47)</f>
        <v>-25.034179999999992</v>
      </c>
      <c r="H43" s="8"/>
    </row>
    <row r="44" spans="1:8" s="6" customFormat="1" ht="69">
      <c r="A44" s="70"/>
      <c r="B44" s="40" t="s">
        <v>70</v>
      </c>
      <c r="C44" s="34" t="s">
        <v>63</v>
      </c>
      <c r="D44" s="34" t="s">
        <v>69</v>
      </c>
      <c r="E44" s="35" t="s">
        <v>61</v>
      </c>
      <c r="F44" s="34"/>
      <c r="G44" s="36">
        <f>G45</f>
        <v>188.8392</v>
      </c>
      <c r="H44" s="8"/>
    </row>
    <row r="45" spans="1:8" s="6" customFormat="1" ht="27">
      <c r="A45" s="70"/>
      <c r="B45" s="40" t="s">
        <v>71</v>
      </c>
      <c r="C45" s="34" t="s">
        <v>63</v>
      </c>
      <c r="D45" s="34" t="s">
        <v>69</v>
      </c>
      <c r="E45" s="35" t="s">
        <v>72</v>
      </c>
      <c r="F45" s="34"/>
      <c r="G45" s="36">
        <f>G46</f>
        <v>188.8392</v>
      </c>
      <c r="H45" s="8"/>
    </row>
    <row r="46" spans="1:8" s="6" customFormat="1" ht="54.75">
      <c r="A46" s="70"/>
      <c r="B46" s="33" t="s">
        <v>73</v>
      </c>
      <c r="C46" s="34" t="s">
        <v>63</v>
      </c>
      <c r="D46" s="34" t="s">
        <v>69</v>
      </c>
      <c r="E46" s="35" t="s">
        <v>74</v>
      </c>
      <c r="F46" s="34" t="s">
        <v>28</v>
      </c>
      <c r="G46" s="36">
        <v>188.8392</v>
      </c>
      <c r="H46" s="8"/>
    </row>
    <row r="47" spans="1:8" s="6" customFormat="1" ht="13.5">
      <c r="A47" s="70"/>
      <c r="B47" s="33" t="s">
        <v>16</v>
      </c>
      <c r="C47" s="34" t="s">
        <v>63</v>
      </c>
      <c r="D47" s="34" t="s">
        <v>69</v>
      </c>
      <c r="E47" s="35" t="s">
        <v>17</v>
      </c>
      <c r="F47" s="34"/>
      <c r="G47" s="36">
        <f>G48</f>
        <v>-213.87338</v>
      </c>
      <c r="H47" s="8"/>
    </row>
    <row r="48" spans="1:8" s="6" customFormat="1" ht="27">
      <c r="A48" s="70"/>
      <c r="B48" s="33" t="s">
        <v>18</v>
      </c>
      <c r="C48" s="34" t="s">
        <v>63</v>
      </c>
      <c r="D48" s="34" t="s">
        <v>69</v>
      </c>
      <c r="E48" s="35" t="s">
        <v>19</v>
      </c>
      <c r="F48" s="34"/>
      <c r="G48" s="36">
        <f>SUM(G49:G50)</f>
        <v>-213.87338</v>
      </c>
      <c r="H48" s="8"/>
    </row>
    <row r="49" spans="1:8" s="6" customFormat="1" ht="54.75">
      <c r="A49" s="70"/>
      <c r="B49" s="33" t="s">
        <v>75</v>
      </c>
      <c r="C49" s="34" t="s">
        <v>63</v>
      </c>
      <c r="D49" s="34" t="s">
        <v>69</v>
      </c>
      <c r="E49" s="35" t="s">
        <v>76</v>
      </c>
      <c r="F49" s="34" t="s">
        <v>28</v>
      </c>
      <c r="G49" s="36">
        <f>-188.8392-13.825-11.20918</f>
        <v>-213.87338</v>
      </c>
      <c r="H49" s="8" t="s">
        <v>77</v>
      </c>
    </row>
    <row r="50" spans="1:8" s="6" customFormat="1" ht="54.75" hidden="1">
      <c r="A50" s="70"/>
      <c r="B50" s="33" t="s">
        <v>78</v>
      </c>
      <c r="C50" s="34" t="s">
        <v>63</v>
      </c>
      <c r="D50" s="34" t="s">
        <v>69</v>
      </c>
      <c r="E50" s="35" t="s">
        <v>76</v>
      </c>
      <c r="F50" s="34" t="s">
        <v>36</v>
      </c>
      <c r="G50" s="32"/>
      <c r="H50" s="8"/>
    </row>
    <row r="51" spans="1:8" s="6" customFormat="1" ht="13.5">
      <c r="A51" s="70"/>
      <c r="B51" s="33" t="s">
        <v>79</v>
      </c>
      <c r="C51" s="34" t="s">
        <v>63</v>
      </c>
      <c r="D51" s="34" t="s">
        <v>80</v>
      </c>
      <c r="E51" s="35"/>
      <c r="F51" s="34"/>
      <c r="G51" s="32">
        <f>G52</f>
        <v>-6.117650000000001</v>
      </c>
      <c r="H51" s="8"/>
    </row>
    <row r="52" spans="1:8" s="6" customFormat="1" ht="41.25">
      <c r="A52" s="70"/>
      <c r="B52" s="37" t="s">
        <v>81</v>
      </c>
      <c r="C52" s="34" t="s">
        <v>63</v>
      </c>
      <c r="D52" s="34" t="s">
        <v>80</v>
      </c>
      <c r="E52" s="35" t="s">
        <v>33</v>
      </c>
      <c r="F52" s="34"/>
      <c r="G52" s="32">
        <f>G53</f>
        <v>-6.117650000000001</v>
      </c>
      <c r="H52" s="8"/>
    </row>
    <row r="53" spans="1:8" s="6" customFormat="1" ht="110.25">
      <c r="A53" s="70"/>
      <c r="B53" s="33" t="s">
        <v>82</v>
      </c>
      <c r="C53" s="34" t="s">
        <v>63</v>
      </c>
      <c r="D53" s="34" t="s">
        <v>80</v>
      </c>
      <c r="E53" s="35" t="s">
        <v>83</v>
      </c>
      <c r="F53" s="34"/>
      <c r="G53" s="32">
        <f>G54</f>
        <v>-6.117650000000001</v>
      </c>
      <c r="H53" s="8"/>
    </row>
    <row r="54" spans="1:8" s="6" customFormat="1" ht="41.25">
      <c r="A54" s="70"/>
      <c r="B54" s="37" t="s">
        <v>84</v>
      </c>
      <c r="C54" s="38" t="s">
        <v>63</v>
      </c>
      <c r="D54" s="38" t="s">
        <v>80</v>
      </c>
      <c r="E54" s="39" t="s">
        <v>85</v>
      </c>
      <c r="F54" s="38" t="s">
        <v>28</v>
      </c>
      <c r="G54" s="32">
        <f>13.825-19.94265</f>
        <v>-6.117650000000001</v>
      </c>
      <c r="H54" s="8" t="s">
        <v>200</v>
      </c>
    </row>
    <row r="55" spans="1:8" s="6" customFormat="1" ht="13.5" hidden="1">
      <c r="A55" s="70"/>
      <c r="B55" s="37" t="s">
        <v>86</v>
      </c>
      <c r="C55" s="38" t="s">
        <v>15</v>
      </c>
      <c r="D55" s="38"/>
      <c r="E55" s="39"/>
      <c r="F55" s="38"/>
      <c r="G55" s="32">
        <f>G56</f>
        <v>0</v>
      </c>
      <c r="H55" s="8"/>
    </row>
    <row r="56" spans="1:8" s="6" customFormat="1" ht="13.5" hidden="1">
      <c r="A56" s="70"/>
      <c r="B56" s="37" t="s">
        <v>87</v>
      </c>
      <c r="C56" s="38" t="s">
        <v>15</v>
      </c>
      <c r="D56" s="38" t="s">
        <v>88</v>
      </c>
      <c r="E56" s="39"/>
      <c r="F56" s="38"/>
      <c r="G56" s="32">
        <f>G57</f>
        <v>0</v>
      </c>
      <c r="H56" s="8"/>
    </row>
    <row r="57" spans="1:8" s="6" customFormat="1" ht="13.5" hidden="1">
      <c r="A57" s="70"/>
      <c r="B57" s="33" t="s">
        <v>16</v>
      </c>
      <c r="C57" s="38" t="s">
        <v>15</v>
      </c>
      <c r="D57" s="38" t="s">
        <v>88</v>
      </c>
      <c r="E57" s="39" t="s">
        <v>17</v>
      </c>
      <c r="F57" s="38"/>
      <c r="G57" s="32">
        <f>G58</f>
        <v>0</v>
      </c>
      <c r="H57" s="8"/>
    </row>
    <row r="58" spans="1:8" s="6" customFormat="1" ht="27" hidden="1">
      <c r="A58" s="70"/>
      <c r="B58" s="33" t="s">
        <v>18</v>
      </c>
      <c r="C58" s="38" t="s">
        <v>15</v>
      </c>
      <c r="D58" s="38" t="s">
        <v>88</v>
      </c>
      <c r="E58" s="39" t="s">
        <v>19</v>
      </c>
      <c r="F58" s="38"/>
      <c r="G58" s="32">
        <f>G59</f>
        <v>0</v>
      </c>
      <c r="H58" s="8"/>
    </row>
    <row r="59" spans="1:8" s="6" customFormat="1" ht="41.25" hidden="1">
      <c r="A59" s="70"/>
      <c r="B59" s="41" t="s">
        <v>89</v>
      </c>
      <c r="C59" s="38" t="s">
        <v>15</v>
      </c>
      <c r="D59" s="38" t="s">
        <v>88</v>
      </c>
      <c r="E59" s="39" t="s">
        <v>90</v>
      </c>
      <c r="F59" s="38" t="s">
        <v>28</v>
      </c>
      <c r="G59" s="32"/>
      <c r="H59" s="8"/>
    </row>
    <row r="60" spans="1:8" s="6" customFormat="1" ht="13.5">
      <c r="A60" s="70"/>
      <c r="B60" s="37" t="s">
        <v>91</v>
      </c>
      <c r="C60" s="38" t="s">
        <v>41</v>
      </c>
      <c r="D60" s="38"/>
      <c r="E60" s="39"/>
      <c r="F60" s="38"/>
      <c r="G60" s="32">
        <f>G61+G69</f>
        <v>135.54749</v>
      </c>
      <c r="H60" s="8"/>
    </row>
    <row r="61" spans="1:8" s="6" customFormat="1" ht="13.5">
      <c r="A61" s="70"/>
      <c r="B61" s="37" t="s">
        <v>92</v>
      </c>
      <c r="C61" s="38" t="s">
        <v>41</v>
      </c>
      <c r="D61" s="38" t="s">
        <v>13</v>
      </c>
      <c r="E61" s="39"/>
      <c r="F61" s="38"/>
      <c r="G61" s="32">
        <f>G62</f>
        <v>-70.52559</v>
      </c>
      <c r="H61" s="8"/>
    </row>
    <row r="62" spans="1:8" s="6" customFormat="1" ht="41.25">
      <c r="A62" s="70"/>
      <c r="B62" s="37" t="s">
        <v>93</v>
      </c>
      <c r="C62" s="38" t="s">
        <v>41</v>
      </c>
      <c r="D62" s="38" t="s">
        <v>13</v>
      </c>
      <c r="E62" s="39" t="s">
        <v>13</v>
      </c>
      <c r="F62" s="38"/>
      <c r="G62" s="32">
        <f>G63+G65+G67</f>
        <v>-70.52559</v>
      </c>
      <c r="H62" s="8"/>
    </row>
    <row r="63" spans="1:8" s="6" customFormat="1" ht="41.25">
      <c r="A63" s="70"/>
      <c r="B63" s="42" t="s">
        <v>94</v>
      </c>
      <c r="C63" s="38" t="s">
        <v>41</v>
      </c>
      <c r="D63" s="38" t="s">
        <v>13</v>
      </c>
      <c r="E63" s="39" t="s">
        <v>95</v>
      </c>
      <c r="F63" s="38"/>
      <c r="G63" s="32">
        <f>G64</f>
        <v>-61.37059</v>
      </c>
      <c r="H63" s="8"/>
    </row>
    <row r="64" spans="1:9" s="6" customFormat="1" ht="69">
      <c r="A64" s="70"/>
      <c r="B64" s="42" t="s">
        <v>96</v>
      </c>
      <c r="C64" s="38" t="s">
        <v>41</v>
      </c>
      <c r="D64" s="38" t="s">
        <v>13</v>
      </c>
      <c r="E64" s="39" t="s">
        <v>97</v>
      </c>
      <c r="F64" s="38" t="s">
        <v>98</v>
      </c>
      <c r="G64" s="32">
        <v>-61.37059</v>
      </c>
      <c r="H64" s="43" t="s">
        <v>99</v>
      </c>
      <c r="I64" s="44"/>
    </row>
    <row r="65" spans="1:8" s="6" customFormat="1" ht="27">
      <c r="A65" s="70"/>
      <c r="B65" s="42" t="s">
        <v>100</v>
      </c>
      <c r="C65" s="38" t="s">
        <v>41</v>
      </c>
      <c r="D65" s="38" t="s">
        <v>13</v>
      </c>
      <c r="E65" s="39" t="s">
        <v>101</v>
      </c>
      <c r="F65" s="38"/>
      <c r="G65" s="32">
        <f>G66</f>
        <v>-11.185</v>
      </c>
      <c r="H65" s="8"/>
    </row>
    <row r="66" spans="1:8" s="6" customFormat="1" ht="41.25">
      <c r="A66" s="70"/>
      <c r="B66" s="37" t="s">
        <v>102</v>
      </c>
      <c r="C66" s="38" t="s">
        <v>41</v>
      </c>
      <c r="D66" s="38" t="s">
        <v>13</v>
      </c>
      <c r="E66" s="39" t="s">
        <v>103</v>
      </c>
      <c r="F66" s="38" t="s">
        <v>28</v>
      </c>
      <c r="G66" s="32">
        <v>-11.185</v>
      </c>
      <c r="H66" s="8"/>
    </row>
    <row r="67" spans="1:8" s="6" customFormat="1" ht="27">
      <c r="A67" s="70"/>
      <c r="B67" s="37" t="s">
        <v>104</v>
      </c>
      <c r="C67" s="38" t="s">
        <v>41</v>
      </c>
      <c r="D67" s="38" t="s">
        <v>13</v>
      </c>
      <c r="E67" s="39" t="s">
        <v>105</v>
      </c>
      <c r="F67" s="38"/>
      <c r="G67" s="32">
        <f>G68</f>
        <v>2.03</v>
      </c>
      <c r="H67" s="8"/>
    </row>
    <row r="68" spans="1:8" s="6" customFormat="1" ht="27">
      <c r="A68" s="70"/>
      <c r="B68" s="37" t="s">
        <v>106</v>
      </c>
      <c r="C68" s="38" t="s">
        <v>41</v>
      </c>
      <c r="D68" s="38" t="s">
        <v>13</v>
      </c>
      <c r="E68" s="39" t="s">
        <v>107</v>
      </c>
      <c r="F68" s="38" t="s">
        <v>28</v>
      </c>
      <c r="G68" s="32">
        <v>2.03</v>
      </c>
      <c r="H68" s="8"/>
    </row>
    <row r="69" spans="1:8" s="6" customFormat="1" ht="13.5">
      <c r="A69" s="70"/>
      <c r="B69" s="37" t="s">
        <v>108</v>
      </c>
      <c r="C69" s="38" t="s">
        <v>41</v>
      </c>
      <c r="D69" s="38" t="s">
        <v>63</v>
      </c>
      <c r="E69" s="39"/>
      <c r="F69" s="38"/>
      <c r="G69" s="32">
        <f>G70</f>
        <v>206.07308</v>
      </c>
      <c r="H69" s="8"/>
    </row>
    <row r="70" spans="1:8" s="6" customFormat="1" ht="41.25">
      <c r="A70" s="70"/>
      <c r="B70" s="37" t="s">
        <v>109</v>
      </c>
      <c r="C70" s="38" t="s">
        <v>41</v>
      </c>
      <c r="D70" s="38" t="s">
        <v>63</v>
      </c>
      <c r="E70" s="39" t="s">
        <v>63</v>
      </c>
      <c r="F70" s="38"/>
      <c r="G70" s="32">
        <f>G71+G73+G75+G77</f>
        <v>206.07308</v>
      </c>
      <c r="H70" s="8"/>
    </row>
    <row r="71" spans="1:8" s="6" customFormat="1" ht="13.5">
      <c r="A71" s="70"/>
      <c r="B71" s="45" t="s">
        <v>110</v>
      </c>
      <c r="C71" s="38" t="s">
        <v>41</v>
      </c>
      <c r="D71" s="38" t="s">
        <v>63</v>
      </c>
      <c r="E71" s="39" t="s">
        <v>111</v>
      </c>
      <c r="F71" s="38"/>
      <c r="G71" s="32">
        <f>G72</f>
        <v>244.17968</v>
      </c>
      <c r="H71" s="8"/>
    </row>
    <row r="72" spans="1:8" s="6" customFormat="1" ht="27">
      <c r="A72" s="70"/>
      <c r="B72" s="37" t="s">
        <v>112</v>
      </c>
      <c r="C72" s="38" t="s">
        <v>41</v>
      </c>
      <c r="D72" s="38" t="s">
        <v>63</v>
      </c>
      <c r="E72" s="39" t="s">
        <v>113</v>
      </c>
      <c r="F72" s="38" t="s">
        <v>28</v>
      </c>
      <c r="G72" s="32">
        <v>244.17968</v>
      </c>
      <c r="H72" s="8"/>
    </row>
    <row r="73" spans="1:8" s="6" customFormat="1" ht="27">
      <c r="A73" s="70"/>
      <c r="B73" s="37" t="s">
        <v>114</v>
      </c>
      <c r="C73" s="38" t="s">
        <v>41</v>
      </c>
      <c r="D73" s="38" t="s">
        <v>63</v>
      </c>
      <c r="E73" s="39" t="s">
        <v>115</v>
      </c>
      <c r="F73" s="38"/>
      <c r="G73" s="32">
        <f>G74</f>
        <v>-5.61306</v>
      </c>
      <c r="H73" s="8"/>
    </row>
    <row r="74" spans="1:9" s="6" customFormat="1" ht="41.25">
      <c r="A74" s="70"/>
      <c r="B74" s="37" t="s">
        <v>116</v>
      </c>
      <c r="C74" s="38" t="s">
        <v>41</v>
      </c>
      <c r="D74" s="38" t="s">
        <v>63</v>
      </c>
      <c r="E74" s="39" t="s">
        <v>117</v>
      </c>
      <c r="F74" s="38" t="s">
        <v>28</v>
      </c>
      <c r="G74" s="32">
        <v>-5.61306</v>
      </c>
      <c r="H74" s="43" t="s">
        <v>118</v>
      </c>
      <c r="I74" s="44"/>
    </row>
    <row r="75" spans="1:8" s="6" customFormat="1" ht="27">
      <c r="A75" s="70"/>
      <c r="B75" s="37" t="s">
        <v>119</v>
      </c>
      <c r="C75" s="38" t="s">
        <v>41</v>
      </c>
      <c r="D75" s="38" t="s">
        <v>63</v>
      </c>
      <c r="E75" s="39" t="s">
        <v>120</v>
      </c>
      <c r="F75" s="38"/>
      <c r="G75" s="47">
        <f>G76</f>
        <v>-5</v>
      </c>
      <c r="H75" s="8"/>
    </row>
    <row r="76" spans="1:8" s="6" customFormat="1" ht="41.25">
      <c r="A76" s="70"/>
      <c r="B76" s="37" t="s">
        <v>121</v>
      </c>
      <c r="C76" s="38" t="s">
        <v>41</v>
      </c>
      <c r="D76" s="38" t="s">
        <v>63</v>
      </c>
      <c r="E76" s="39" t="s">
        <v>122</v>
      </c>
      <c r="F76" s="38" t="s">
        <v>28</v>
      </c>
      <c r="G76" s="47">
        <v>-5</v>
      </c>
      <c r="H76" s="8"/>
    </row>
    <row r="77" spans="1:8" s="6" customFormat="1" ht="27">
      <c r="A77" s="70"/>
      <c r="B77" s="37" t="s">
        <v>123</v>
      </c>
      <c r="C77" s="38" t="s">
        <v>41</v>
      </c>
      <c r="D77" s="38" t="s">
        <v>63</v>
      </c>
      <c r="E77" s="39" t="s">
        <v>124</v>
      </c>
      <c r="F77" s="38"/>
      <c r="G77" s="32">
        <f>G78</f>
        <v>-27.49354</v>
      </c>
      <c r="H77" s="43" t="s">
        <v>125</v>
      </c>
    </row>
    <row r="78" spans="1:8" s="6" customFormat="1" ht="41.25">
      <c r="A78" s="70"/>
      <c r="B78" s="37" t="s">
        <v>126</v>
      </c>
      <c r="C78" s="38" t="s">
        <v>41</v>
      </c>
      <c r="D78" s="38" t="s">
        <v>63</v>
      </c>
      <c r="E78" s="39" t="s">
        <v>127</v>
      </c>
      <c r="F78" s="38" t="s">
        <v>28</v>
      </c>
      <c r="G78" s="32">
        <v>-27.49354</v>
      </c>
      <c r="H78" s="46"/>
    </row>
    <row r="79" spans="1:8" s="6" customFormat="1" ht="13.5">
      <c r="A79" s="70"/>
      <c r="B79" s="42" t="s">
        <v>128</v>
      </c>
      <c r="C79" s="38" t="s">
        <v>129</v>
      </c>
      <c r="D79" s="38"/>
      <c r="E79" s="39"/>
      <c r="F79" s="38"/>
      <c r="G79" s="47">
        <f>G80</f>
        <v>-10</v>
      </c>
      <c r="H79" s="8"/>
    </row>
    <row r="80" spans="1:10" s="6" customFormat="1" ht="13.5">
      <c r="A80" s="70"/>
      <c r="B80" s="37" t="s">
        <v>130</v>
      </c>
      <c r="C80" s="38" t="s">
        <v>129</v>
      </c>
      <c r="D80" s="38" t="s">
        <v>41</v>
      </c>
      <c r="E80" s="39"/>
      <c r="F80" s="38"/>
      <c r="G80" s="47">
        <f>G81</f>
        <v>-10</v>
      </c>
      <c r="H80" s="8"/>
      <c r="J80" s="48"/>
    </row>
    <row r="81" spans="1:10" s="6" customFormat="1" ht="41.25">
      <c r="A81" s="70"/>
      <c r="B81" s="37" t="s">
        <v>109</v>
      </c>
      <c r="C81" s="38" t="s">
        <v>129</v>
      </c>
      <c r="D81" s="38" t="s">
        <v>41</v>
      </c>
      <c r="E81" s="39" t="s">
        <v>63</v>
      </c>
      <c r="F81" s="38"/>
      <c r="G81" s="47">
        <f>G82</f>
        <v>-10</v>
      </c>
      <c r="H81" s="8"/>
      <c r="J81" s="48"/>
    </row>
    <row r="82" spans="1:10" s="6" customFormat="1" ht="27">
      <c r="A82" s="70"/>
      <c r="B82" s="37" t="s">
        <v>131</v>
      </c>
      <c r="C82" s="38" t="s">
        <v>129</v>
      </c>
      <c r="D82" s="38" t="s">
        <v>41</v>
      </c>
      <c r="E82" s="39" t="s">
        <v>132</v>
      </c>
      <c r="F82" s="38"/>
      <c r="G82" s="47">
        <f>G83</f>
        <v>-10</v>
      </c>
      <c r="H82" s="8"/>
      <c r="J82" s="48"/>
    </row>
    <row r="83" spans="1:10" s="6" customFormat="1" ht="41.25">
      <c r="A83" s="70"/>
      <c r="B83" s="42" t="s">
        <v>133</v>
      </c>
      <c r="C83" s="38" t="s">
        <v>129</v>
      </c>
      <c r="D83" s="38" t="s">
        <v>41</v>
      </c>
      <c r="E83" s="39" t="s">
        <v>134</v>
      </c>
      <c r="F83" s="38" t="s">
        <v>28</v>
      </c>
      <c r="G83" s="47">
        <v>-10</v>
      </c>
      <c r="H83" s="8"/>
      <c r="J83" s="48"/>
    </row>
    <row r="84" spans="1:10" s="6" customFormat="1" ht="13.5">
      <c r="A84" s="70"/>
      <c r="B84" s="42" t="s">
        <v>135</v>
      </c>
      <c r="C84" s="38" t="s">
        <v>136</v>
      </c>
      <c r="D84" s="38"/>
      <c r="E84" s="39"/>
      <c r="F84" s="38"/>
      <c r="G84" s="32">
        <f>G85</f>
        <v>-7.215</v>
      </c>
      <c r="H84" s="8"/>
      <c r="J84" s="48"/>
    </row>
    <row r="85" spans="1:10" s="6" customFormat="1" ht="13.5">
      <c r="A85" s="70"/>
      <c r="B85" s="42" t="s">
        <v>137</v>
      </c>
      <c r="C85" s="38" t="s">
        <v>136</v>
      </c>
      <c r="D85" s="38" t="s">
        <v>136</v>
      </c>
      <c r="E85" s="39"/>
      <c r="F85" s="38"/>
      <c r="G85" s="32">
        <f>G86</f>
        <v>-7.215</v>
      </c>
      <c r="H85" s="8"/>
      <c r="J85" s="48"/>
    </row>
    <row r="86" spans="1:10" s="6" customFormat="1" ht="13.5">
      <c r="A86" s="70"/>
      <c r="B86" s="33" t="s">
        <v>16</v>
      </c>
      <c r="C86" s="38" t="s">
        <v>136</v>
      </c>
      <c r="D86" s="38" t="s">
        <v>136</v>
      </c>
      <c r="E86" s="39" t="s">
        <v>17</v>
      </c>
      <c r="F86" s="38"/>
      <c r="G86" s="32">
        <f>G87</f>
        <v>-7.215</v>
      </c>
      <c r="H86" s="8"/>
      <c r="J86" s="48"/>
    </row>
    <row r="87" spans="1:10" s="6" customFormat="1" ht="27">
      <c r="A87" s="70"/>
      <c r="B87" s="33" t="s">
        <v>18</v>
      </c>
      <c r="C87" s="38" t="s">
        <v>136</v>
      </c>
      <c r="D87" s="38" t="s">
        <v>136</v>
      </c>
      <c r="E87" s="39" t="s">
        <v>19</v>
      </c>
      <c r="F87" s="38"/>
      <c r="G87" s="32">
        <f>SUM(G88:G89)</f>
        <v>-7.215</v>
      </c>
      <c r="H87" s="8"/>
      <c r="J87" s="48"/>
    </row>
    <row r="88" spans="1:8" s="49" customFormat="1" ht="41.25" hidden="1">
      <c r="A88" s="70"/>
      <c r="B88" s="37" t="s">
        <v>138</v>
      </c>
      <c r="C88" s="38" t="s">
        <v>136</v>
      </c>
      <c r="D88" s="38" t="s">
        <v>136</v>
      </c>
      <c r="E88" s="35" t="s">
        <v>76</v>
      </c>
      <c r="F88" s="38" t="s">
        <v>28</v>
      </c>
      <c r="G88" s="32"/>
      <c r="H88" s="5"/>
    </row>
    <row r="89" spans="1:8" s="49" customFormat="1" ht="41.25">
      <c r="A89" s="70"/>
      <c r="B89" s="37" t="s">
        <v>139</v>
      </c>
      <c r="C89" s="38" t="s">
        <v>136</v>
      </c>
      <c r="D89" s="38" t="s">
        <v>136</v>
      </c>
      <c r="E89" s="35" t="s">
        <v>76</v>
      </c>
      <c r="F89" s="38" t="s">
        <v>98</v>
      </c>
      <c r="G89" s="32">
        <v>-7.215</v>
      </c>
      <c r="H89" s="5"/>
    </row>
    <row r="90" spans="1:8" s="49" customFormat="1" ht="13.5">
      <c r="A90" s="70"/>
      <c r="B90" s="37" t="s">
        <v>140</v>
      </c>
      <c r="C90" s="38" t="s">
        <v>141</v>
      </c>
      <c r="D90" s="38"/>
      <c r="E90" s="35"/>
      <c r="F90" s="38"/>
      <c r="G90" s="32">
        <f>G91</f>
        <v>203.62078</v>
      </c>
      <c r="H90" s="5"/>
    </row>
    <row r="91" spans="1:8" s="49" customFormat="1" ht="13.5">
      <c r="A91" s="70"/>
      <c r="B91" s="37" t="s">
        <v>142</v>
      </c>
      <c r="C91" s="38" t="s">
        <v>141</v>
      </c>
      <c r="D91" s="38" t="s">
        <v>13</v>
      </c>
      <c r="E91" s="35"/>
      <c r="F91" s="38"/>
      <c r="G91" s="32">
        <f>SUM(G92,G106,G110)</f>
        <v>203.62078</v>
      </c>
      <c r="H91" s="5"/>
    </row>
    <row r="92" spans="1:8" s="49" customFormat="1" ht="41.25">
      <c r="A92" s="70"/>
      <c r="B92" s="33" t="s">
        <v>143</v>
      </c>
      <c r="C92" s="38" t="s">
        <v>141</v>
      </c>
      <c r="D92" s="38" t="s">
        <v>13</v>
      </c>
      <c r="E92" s="35" t="s">
        <v>15</v>
      </c>
      <c r="F92" s="38"/>
      <c r="G92" s="32">
        <f>SUM(G93,G97,G101,G104)</f>
        <v>203.62078</v>
      </c>
      <c r="H92" s="5"/>
    </row>
    <row r="93" spans="1:8" s="49" customFormat="1" ht="41.25">
      <c r="A93" s="70"/>
      <c r="B93" s="33" t="s">
        <v>144</v>
      </c>
      <c r="C93" s="38" t="s">
        <v>141</v>
      </c>
      <c r="D93" s="38" t="s">
        <v>13</v>
      </c>
      <c r="E93" s="35" t="s">
        <v>145</v>
      </c>
      <c r="F93" s="38"/>
      <c r="G93" s="32">
        <f>SUM(G94:G96)</f>
        <v>136.02078</v>
      </c>
      <c r="H93" s="5"/>
    </row>
    <row r="94" spans="1:8" s="49" customFormat="1" ht="69">
      <c r="A94" s="70"/>
      <c r="B94" s="33" t="s">
        <v>146</v>
      </c>
      <c r="C94" s="34" t="s">
        <v>141</v>
      </c>
      <c r="D94" s="34" t="s">
        <v>13</v>
      </c>
      <c r="E94" s="35" t="s">
        <v>147</v>
      </c>
      <c r="F94" s="34" t="s">
        <v>98</v>
      </c>
      <c r="G94" s="50">
        <f>-188.81216+228.23294</f>
        <v>39.42078000000001</v>
      </c>
      <c r="H94" s="5" t="s">
        <v>201</v>
      </c>
    </row>
    <row r="95" spans="1:8" s="49" customFormat="1" ht="69" hidden="1">
      <c r="A95" s="70"/>
      <c r="B95" s="33" t="s">
        <v>148</v>
      </c>
      <c r="C95" s="34" t="s">
        <v>141</v>
      </c>
      <c r="D95" s="34" t="s">
        <v>13</v>
      </c>
      <c r="E95" s="35" t="s">
        <v>149</v>
      </c>
      <c r="F95" s="34" t="s">
        <v>98</v>
      </c>
      <c r="G95" s="32"/>
      <c r="H95" s="5"/>
    </row>
    <row r="96" spans="1:8" s="49" customFormat="1" ht="82.5">
      <c r="A96" s="70"/>
      <c r="B96" s="33" t="s">
        <v>150</v>
      </c>
      <c r="C96" s="34" t="s">
        <v>141</v>
      </c>
      <c r="D96" s="34" t="s">
        <v>13</v>
      </c>
      <c r="E96" s="35" t="s">
        <v>151</v>
      </c>
      <c r="F96" s="34" t="s">
        <v>98</v>
      </c>
      <c r="G96" s="32">
        <v>96.6</v>
      </c>
      <c r="H96" s="5"/>
    </row>
    <row r="97" spans="1:8" s="49" customFormat="1" ht="41.25">
      <c r="A97" s="70"/>
      <c r="B97" s="33" t="s">
        <v>152</v>
      </c>
      <c r="C97" s="34" t="s">
        <v>141</v>
      </c>
      <c r="D97" s="34" t="s">
        <v>13</v>
      </c>
      <c r="E97" s="35" t="s">
        <v>153</v>
      </c>
      <c r="F97" s="34"/>
      <c r="G97" s="32">
        <f>G99+G100</f>
        <v>-10.4</v>
      </c>
      <c r="H97" s="5"/>
    </row>
    <row r="98" spans="1:8" s="49" customFormat="1" ht="41.25" hidden="1">
      <c r="A98" s="70"/>
      <c r="B98" s="33" t="s">
        <v>154</v>
      </c>
      <c r="C98" s="34" t="s">
        <v>141</v>
      </c>
      <c r="D98" s="34" t="s">
        <v>13</v>
      </c>
      <c r="E98" s="35" t="s">
        <v>155</v>
      </c>
      <c r="F98" s="34" t="s">
        <v>28</v>
      </c>
      <c r="G98" s="32"/>
      <c r="H98" s="5"/>
    </row>
    <row r="99" spans="1:8" s="49" customFormat="1" ht="41.25">
      <c r="A99" s="70"/>
      <c r="B99" s="33" t="s">
        <v>139</v>
      </c>
      <c r="C99" s="34" t="s">
        <v>141</v>
      </c>
      <c r="D99" s="34" t="s">
        <v>13</v>
      </c>
      <c r="E99" s="35" t="s">
        <v>155</v>
      </c>
      <c r="F99" s="34" t="s">
        <v>98</v>
      </c>
      <c r="G99" s="32">
        <v>-10.4</v>
      </c>
      <c r="H99" s="5"/>
    </row>
    <row r="100" spans="1:8" s="49" customFormat="1" ht="54.75" hidden="1">
      <c r="A100" s="70"/>
      <c r="B100" s="33" t="s">
        <v>156</v>
      </c>
      <c r="C100" s="34" t="s">
        <v>141</v>
      </c>
      <c r="D100" s="34" t="s">
        <v>13</v>
      </c>
      <c r="E100" s="35" t="s">
        <v>157</v>
      </c>
      <c r="F100" s="34" t="s">
        <v>98</v>
      </c>
      <c r="G100" s="32"/>
      <c r="H100" s="5"/>
    </row>
    <row r="101" spans="1:8" s="49" customFormat="1" ht="54.75" hidden="1">
      <c r="A101" s="70"/>
      <c r="B101" s="33" t="s">
        <v>158</v>
      </c>
      <c r="C101" s="34" t="s">
        <v>141</v>
      </c>
      <c r="D101" s="34" t="s">
        <v>13</v>
      </c>
      <c r="E101" s="35" t="s">
        <v>159</v>
      </c>
      <c r="F101" s="34"/>
      <c r="G101" s="51">
        <f>SUM(G102:G103)</f>
        <v>0</v>
      </c>
      <c r="H101" s="5"/>
    </row>
    <row r="102" spans="1:8" s="49" customFormat="1" ht="96" hidden="1">
      <c r="A102" s="70"/>
      <c r="B102" s="33" t="s">
        <v>160</v>
      </c>
      <c r="C102" s="34" t="s">
        <v>141</v>
      </c>
      <c r="D102" s="34" t="s">
        <v>13</v>
      </c>
      <c r="E102" s="35" t="s">
        <v>161</v>
      </c>
      <c r="F102" s="34" t="s">
        <v>162</v>
      </c>
      <c r="G102" s="51"/>
      <c r="H102" s="5"/>
    </row>
    <row r="103" spans="1:8" s="49" customFormat="1" ht="110.25" hidden="1">
      <c r="A103" s="70"/>
      <c r="B103" s="33" t="s">
        <v>163</v>
      </c>
      <c r="C103" s="34" t="s">
        <v>141</v>
      </c>
      <c r="D103" s="34" t="s">
        <v>13</v>
      </c>
      <c r="E103" s="35" t="s">
        <v>161</v>
      </c>
      <c r="F103" s="34" t="s">
        <v>98</v>
      </c>
      <c r="G103" s="51"/>
      <c r="H103" s="5"/>
    </row>
    <row r="104" spans="1:8" s="49" customFormat="1" ht="27">
      <c r="A104" s="70"/>
      <c r="B104" s="33" t="s">
        <v>164</v>
      </c>
      <c r="C104" s="34" t="s">
        <v>141</v>
      </c>
      <c r="D104" s="34" t="s">
        <v>13</v>
      </c>
      <c r="E104" s="35" t="s">
        <v>165</v>
      </c>
      <c r="F104" s="34"/>
      <c r="G104" s="52">
        <f>SUM(G105:G106)</f>
        <v>78</v>
      </c>
      <c r="H104" s="5"/>
    </row>
    <row r="105" spans="1:8" s="49" customFormat="1" ht="69">
      <c r="A105" s="70"/>
      <c r="B105" s="33" t="s">
        <v>146</v>
      </c>
      <c r="C105" s="34" t="s">
        <v>141</v>
      </c>
      <c r="D105" s="34" t="s">
        <v>13</v>
      </c>
      <c r="E105" s="35" t="s">
        <v>166</v>
      </c>
      <c r="F105" s="34" t="s">
        <v>98</v>
      </c>
      <c r="G105" s="47">
        <v>78</v>
      </c>
      <c r="H105" s="5"/>
    </row>
    <row r="106" spans="1:8" s="49" customFormat="1" ht="54.75" hidden="1">
      <c r="A106" s="70"/>
      <c r="B106" s="33" t="s">
        <v>167</v>
      </c>
      <c r="C106" s="34" t="s">
        <v>141</v>
      </c>
      <c r="D106" s="34" t="s">
        <v>13</v>
      </c>
      <c r="E106" s="35" t="s">
        <v>129</v>
      </c>
      <c r="F106" s="34"/>
      <c r="G106" s="51">
        <f>G107</f>
        <v>0</v>
      </c>
      <c r="H106" s="5"/>
    </row>
    <row r="107" spans="1:8" s="49" customFormat="1" ht="13.5" hidden="1">
      <c r="A107" s="70"/>
      <c r="B107" s="33" t="s">
        <v>168</v>
      </c>
      <c r="C107" s="34" t="s">
        <v>141</v>
      </c>
      <c r="D107" s="34" t="s">
        <v>13</v>
      </c>
      <c r="E107" s="35" t="s">
        <v>169</v>
      </c>
      <c r="F107" s="34"/>
      <c r="G107" s="51">
        <f>SUM(G108:G109)</f>
        <v>0</v>
      </c>
      <c r="H107" s="5"/>
    </row>
    <row r="108" spans="1:8" s="54" customFormat="1" ht="69" hidden="1">
      <c r="A108" s="70"/>
      <c r="B108" s="33" t="s">
        <v>170</v>
      </c>
      <c r="C108" s="34" t="s">
        <v>141</v>
      </c>
      <c r="D108" s="34" t="s">
        <v>13</v>
      </c>
      <c r="E108" s="35" t="s">
        <v>171</v>
      </c>
      <c r="F108" s="34">
        <v>600</v>
      </c>
      <c r="G108" s="51">
        <v>0</v>
      </c>
      <c r="H108" s="53"/>
    </row>
    <row r="109" spans="1:8" s="54" customFormat="1" ht="69" hidden="1">
      <c r="A109" s="70"/>
      <c r="B109" s="33" t="s">
        <v>172</v>
      </c>
      <c r="C109" s="34" t="s">
        <v>141</v>
      </c>
      <c r="D109" s="34" t="s">
        <v>13</v>
      </c>
      <c r="E109" s="35" t="s">
        <v>173</v>
      </c>
      <c r="F109" s="34" t="s">
        <v>98</v>
      </c>
      <c r="G109" s="51">
        <v>0</v>
      </c>
      <c r="H109" s="53"/>
    </row>
    <row r="110" spans="1:8" s="54" customFormat="1" ht="13.5" hidden="1">
      <c r="A110" s="70"/>
      <c r="B110" s="33" t="s">
        <v>16</v>
      </c>
      <c r="C110" s="34" t="s">
        <v>141</v>
      </c>
      <c r="D110" s="34" t="s">
        <v>13</v>
      </c>
      <c r="E110" s="35" t="s">
        <v>17</v>
      </c>
      <c r="F110" s="34"/>
      <c r="G110" s="51">
        <f>G111</f>
        <v>0</v>
      </c>
      <c r="H110" s="53"/>
    </row>
    <row r="111" spans="1:8" s="54" customFormat="1" ht="27" hidden="1">
      <c r="A111" s="70"/>
      <c r="B111" s="33" t="s">
        <v>18</v>
      </c>
      <c r="C111" s="34" t="s">
        <v>141</v>
      </c>
      <c r="D111" s="34" t="s">
        <v>13</v>
      </c>
      <c r="E111" s="35" t="s">
        <v>19</v>
      </c>
      <c r="F111" s="34"/>
      <c r="G111" s="51">
        <f>G112</f>
        <v>0</v>
      </c>
      <c r="H111" s="53"/>
    </row>
    <row r="112" spans="1:8" s="54" customFormat="1" ht="54.75" hidden="1">
      <c r="A112" s="70"/>
      <c r="B112" s="33" t="s">
        <v>174</v>
      </c>
      <c r="C112" s="34" t="s">
        <v>141</v>
      </c>
      <c r="D112" s="34" t="s">
        <v>13</v>
      </c>
      <c r="E112" s="35" t="s">
        <v>175</v>
      </c>
      <c r="F112" s="34" t="s">
        <v>98</v>
      </c>
      <c r="G112" s="51"/>
      <c r="H112" s="53"/>
    </row>
    <row r="113" spans="1:8" s="54" customFormat="1" ht="13.5">
      <c r="A113" s="70"/>
      <c r="B113" s="33" t="s">
        <v>176</v>
      </c>
      <c r="C113" s="38" t="s">
        <v>80</v>
      </c>
      <c r="D113" s="38"/>
      <c r="E113" s="35"/>
      <c r="F113" s="34"/>
      <c r="G113" s="51">
        <f>SUM(G114,G119)</f>
        <v>51.20567</v>
      </c>
      <c r="H113" s="53"/>
    </row>
    <row r="114" spans="1:8" s="54" customFormat="1" ht="13.5">
      <c r="A114" s="70"/>
      <c r="B114" s="33" t="s">
        <v>177</v>
      </c>
      <c r="C114" s="38" t="s">
        <v>80</v>
      </c>
      <c r="D114" s="38" t="s">
        <v>13</v>
      </c>
      <c r="E114" s="35"/>
      <c r="F114" s="34"/>
      <c r="G114" s="51">
        <f>G115</f>
        <v>-7.39433</v>
      </c>
      <c r="H114" s="53"/>
    </row>
    <row r="115" spans="1:8" s="54" customFormat="1" ht="54.75">
      <c r="A115" s="70"/>
      <c r="B115" s="37" t="s">
        <v>178</v>
      </c>
      <c r="C115" s="38" t="s">
        <v>80</v>
      </c>
      <c r="D115" s="38" t="s">
        <v>13</v>
      </c>
      <c r="E115" s="35" t="s">
        <v>41</v>
      </c>
      <c r="F115" s="34"/>
      <c r="G115" s="51">
        <f>G116</f>
        <v>-7.39433</v>
      </c>
      <c r="H115" s="53"/>
    </row>
    <row r="116" spans="1:8" s="54" customFormat="1" ht="13.5">
      <c r="A116" s="70"/>
      <c r="B116" s="37" t="s">
        <v>179</v>
      </c>
      <c r="C116" s="38" t="s">
        <v>80</v>
      </c>
      <c r="D116" s="38" t="s">
        <v>13</v>
      </c>
      <c r="E116" s="35" t="s">
        <v>180</v>
      </c>
      <c r="F116" s="34"/>
      <c r="G116" s="51">
        <f>SUM(G117:G118)</f>
        <v>-7.39433</v>
      </c>
      <c r="H116" s="53"/>
    </row>
    <row r="117" spans="1:8" s="6" customFormat="1" ht="41.25">
      <c r="A117" s="70"/>
      <c r="B117" s="37" t="s">
        <v>181</v>
      </c>
      <c r="C117" s="38" t="s">
        <v>80</v>
      </c>
      <c r="D117" s="38" t="s">
        <v>13</v>
      </c>
      <c r="E117" s="35" t="s">
        <v>182</v>
      </c>
      <c r="F117" s="38" t="s">
        <v>28</v>
      </c>
      <c r="G117" s="36">
        <v>-0.0603</v>
      </c>
      <c r="H117" s="8"/>
    </row>
    <row r="118" spans="1:8" s="6" customFormat="1" ht="27">
      <c r="A118" s="70"/>
      <c r="B118" s="37" t="s">
        <v>183</v>
      </c>
      <c r="C118" s="38" t="s">
        <v>80</v>
      </c>
      <c r="D118" s="38" t="s">
        <v>13</v>
      </c>
      <c r="E118" s="35" t="s">
        <v>182</v>
      </c>
      <c r="F118" s="38" t="s">
        <v>162</v>
      </c>
      <c r="G118" s="32">
        <v>-7.33403</v>
      </c>
      <c r="H118" s="8"/>
    </row>
    <row r="119" spans="1:8" s="6" customFormat="1" ht="13.5">
      <c r="A119" s="70"/>
      <c r="B119" s="33" t="s">
        <v>184</v>
      </c>
      <c r="C119" s="38" t="s">
        <v>80</v>
      </c>
      <c r="D119" s="38" t="s">
        <v>63</v>
      </c>
      <c r="E119" s="39"/>
      <c r="F119" s="38"/>
      <c r="G119" s="32">
        <f>G120</f>
        <v>58.6</v>
      </c>
      <c r="H119" s="8"/>
    </row>
    <row r="120" spans="1:8" s="6" customFormat="1" ht="13.5">
      <c r="A120" s="70"/>
      <c r="B120" s="33" t="s">
        <v>185</v>
      </c>
      <c r="C120" s="38" t="s">
        <v>80</v>
      </c>
      <c r="D120" s="38" t="s">
        <v>63</v>
      </c>
      <c r="E120" s="39" t="s">
        <v>17</v>
      </c>
      <c r="F120" s="38"/>
      <c r="G120" s="32">
        <f>G121</f>
        <v>58.6</v>
      </c>
      <c r="H120" s="8"/>
    </row>
    <row r="121" spans="1:8" s="6" customFormat="1" ht="27">
      <c r="A121" s="70"/>
      <c r="B121" s="33" t="s">
        <v>18</v>
      </c>
      <c r="C121" s="38" t="s">
        <v>80</v>
      </c>
      <c r="D121" s="38" t="s">
        <v>63</v>
      </c>
      <c r="E121" s="39" t="s">
        <v>19</v>
      </c>
      <c r="F121" s="38"/>
      <c r="G121" s="32">
        <f>SUM(G122:G124)</f>
        <v>58.6</v>
      </c>
      <c r="H121" s="8"/>
    </row>
    <row r="122" spans="1:8" s="6" customFormat="1" ht="27">
      <c r="A122" s="70"/>
      <c r="B122" s="33" t="s">
        <v>186</v>
      </c>
      <c r="C122" s="38" t="s">
        <v>80</v>
      </c>
      <c r="D122" s="38" t="s">
        <v>63</v>
      </c>
      <c r="E122" s="39" t="s">
        <v>187</v>
      </c>
      <c r="F122" s="38" t="s">
        <v>162</v>
      </c>
      <c r="G122" s="32">
        <f>15+43.6</f>
        <v>58.6</v>
      </c>
      <c r="H122" s="8" t="s">
        <v>188</v>
      </c>
    </row>
    <row r="123" spans="1:8" s="6" customFormat="1" ht="27" hidden="1">
      <c r="A123" s="70"/>
      <c r="B123" s="37" t="s">
        <v>189</v>
      </c>
      <c r="C123" s="38" t="s">
        <v>80</v>
      </c>
      <c r="D123" s="38" t="s">
        <v>63</v>
      </c>
      <c r="E123" s="39" t="s">
        <v>190</v>
      </c>
      <c r="F123" s="38" t="s">
        <v>31</v>
      </c>
      <c r="G123" s="32"/>
      <c r="H123" s="8"/>
    </row>
    <row r="124" spans="1:8" s="6" customFormat="1" ht="41.25" hidden="1">
      <c r="A124" s="70"/>
      <c r="B124" s="33" t="s">
        <v>191</v>
      </c>
      <c r="C124" s="38" t="s">
        <v>80</v>
      </c>
      <c r="D124" s="38" t="s">
        <v>63</v>
      </c>
      <c r="E124" s="39" t="s">
        <v>192</v>
      </c>
      <c r="F124" s="38" t="s">
        <v>31</v>
      </c>
      <c r="G124" s="32"/>
      <c r="H124" s="8"/>
    </row>
    <row r="125" spans="1:8" s="6" customFormat="1" ht="13.5">
      <c r="A125" s="70"/>
      <c r="B125" s="33" t="s">
        <v>193</v>
      </c>
      <c r="C125" s="38" t="s">
        <v>33</v>
      </c>
      <c r="D125" s="38"/>
      <c r="E125" s="35"/>
      <c r="F125" s="38"/>
      <c r="G125" s="32">
        <f>G126</f>
        <v>-3.55</v>
      </c>
      <c r="H125" s="8"/>
    </row>
    <row r="126" spans="1:8" s="6" customFormat="1" ht="13.5">
      <c r="A126" s="70"/>
      <c r="B126" s="33" t="s">
        <v>194</v>
      </c>
      <c r="C126" s="38" t="s">
        <v>33</v>
      </c>
      <c r="D126" s="38" t="s">
        <v>61</v>
      </c>
      <c r="E126" s="35"/>
      <c r="F126" s="38"/>
      <c r="G126" s="32">
        <f>G127</f>
        <v>-3.55</v>
      </c>
      <c r="H126" s="8"/>
    </row>
    <row r="127" spans="1:8" s="6" customFormat="1" ht="13.5">
      <c r="A127" s="70"/>
      <c r="B127" s="33" t="s">
        <v>16</v>
      </c>
      <c r="C127" s="38" t="s">
        <v>33</v>
      </c>
      <c r="D127" s="38" t="s">
        <v>61</v>
      </c>
      <c r="E127" s="35" t="s">
        <v>17</v>
      </c>
      <c r="F127" s="38"/>
      <c r="G127" s="32">
        <f>G128</f>
        <v>-3.55</v>
      </c>
      <c r="H127" s="8"/>
    </row>
    <row r="128" spans="1:8" s="6" customFormat="1" ht="27">
      <c r="A128" s="70"/>
      <c r="B128" s="33" t="s">
        <v>18</v>
      </c>
      <c r="C128" s="38" t="s">
        <v>33</v>
      </c>
      <c r="D128" s="38" t="s">
        <v>61</v>
      </c>
      <c r="E128" s="35" t="s">
        <v>19</v>
      </c>
      <c r="F128" s="38"/>
      <c r="G128" s="32">
        <f>SUM(G129:G130)</f>
        <v>-3.55</v>
      </c>
      <c r="H128" s="8"/>
    </row>
    <row r="129" spans="1:8" s="6" customFormat="1" ht="41.25" hidden="1">
      <c r="A129" s="70"/>
      <c r="B129" s="37" t="s">
        <v>154</v>
      </c>
      <c r="C129" s="38" t="s">
        <v>33</v>
      </c>
      <c r="D129" s="38" t="s">
        <v>61</v>
      </c>
      <c r="E129" s="35" t="s">
        <v>76</v>
      </c>
      <c r="F129" s="38" t="s">
        <v>28</v>
      </c>
      <c r="G129" s="32"/>
      <c r="H129" s="8"/>
    </row>
    <row r="130" spans="1:8" s="6" customFormat="1" ht="41.25">
      <c r="A130" s="23"/>
      <c r="B130" s="37" t="s">
        <v>139</v>
      </c>
      <c r="C130" s="38" t="s">
        <v>33</v>
      </c>
      <c r="D130" s="38" t="s">
        <v>61</v>
      </c>
      <c r="E130" s="35" t="s">
        <v>76</v>
      </c>
      <c r="F130" s="38" t="s">
        <v>98</v>
      </c>
      <c r="G130" s="32">
        <v>-3.55</v>
      </c>
      <c r="H130" s="8"/>
    </row>
    <row r="131" spans="1:8" s="59" customFormat="1" ht="27">
      <c r="A131" s="71">
        <v>730</v>
      </c>
      <c r="B131" s="55" t="s">
        <v>195</v>
      </c>
      <c r="C131" s="56"/>
      <c r="D131" s="56"/>
      <c r="E131" s="57"/>
      <c r="F131" s="56"/>
      <c r="G131" s="58">
        <f>G132</f>
        <v>-4.35188</v>
      </c>
      <c r="H131" s="8"/>
    </row>
    <row r="132" spans="1:8" s="59" customFormat="1" ht="13.5">
      <c r="A132" s="71"/>
      <c r="B132" s="30" t="s">
        <v>12</v>
      </c>
      <c r="C132" s="34" t="s">
        <v>13</v>
      </c>
      <c r="D132" s="34"/>
      <c r="E132" s="35"/>
      <c r="F132" s="34"/>
      <c r="G132" s="32">
        <f>G133</f>
        <v>-4.35188</v>
      </c>
      <c r="H132" s="8"/>
    </row>
    <row r="133" spans="1:8" s="6" customFormat="1" ht="54.75">
      <c r="A133" s="71"/>
      <c r="B133" s="33" t="s">
        <v>196</v>
      </c>
      <c r="C133" s="34" t="s">
        <v>13</v>
      </c>
      <c r="D133" s="34" t="s">
        <v>63</v>
      </c>
      <c r="E133" s="35"/>
      <c r="F133" s="34"/>
      <c r="G133" s="32">
        <f>G134</f>
        <v>-4.35188</v>
      </c>
      <c r="H133" s="8"/>
    </row>
    <row r="134" spans="1:8" s="6" customFormat="1" ht="13.5">
      <c r="A134" s="71"/>
      <c r="B134" s="33" t="s">
        <v>16</v>
      </c>
      <c r="C134" s="34" t="s">
        <v>13</v>
      </c>
      <c r="D134" s="34" t="s">
        <v>63</v>
      </c>
      <c r="E134" s="35" t="s">
        <v>17</v>
      </c>
      <c r="F134" s="34"/>
      <c r="G134" s="32">
        <f>G135</f>
        <v>-4.35188</v>
      </c>
      <c r="H134" s="8"/>
    </row>
    <row r="135" spans="1:8" s="6" customFormat="1" ht="27">
      <c r="A135" s="71"/>
      <c r="B135" s="33" t="s">
        <v>18</v>
      </c>
      <c r="C135" s="34" t="s">
        <v>13</v>
      </c>
      <c r="D135" s="34" t="s">
        <v>63</v>
      </c>
      <c r="E135" s="35" t="s">
        <v>19</v>
      </c>
      <c r="F135" s="34"/>
      <c r="G135" s="32">
        <f>G136</f>
        <v>-4.35188</v>
      </c>
      <c r="H135" s="8"/>
    </row>
    <row r="136" spans="1:8" s="6" customFormat="1" ht="41.25">
      <c r="A136" s="71"/>
      <c r="B136" s="33" t="s">
        <v>197</v>
      </c>
      <c r="C136" s="34" t="s">
        <v>13</v>
      </c>
      <c r="D136" s="34" t="s">
        <v>63</v>
      </c>
      <c r="E136" s="35" t="s">
        <v>27</v>
      </c>
      <c r="F136" s="34" t="s">
        <v>28</v>
      </c>
      <c r="G136" s="32">
        <v>-4.35188</v>
      </c>
      <c r="H136" s="8"/>
    </row>
    <row r="137" spans="1:8" s="65" customFormat="1" ht="15">
      <c r="A137" s="60"/>
      <c r="B137" s="24" t="s">
        <v>198</v>
      </c>
      <c r="C137" s="61"/>
      <c r="D137" s="61"/>
      <c r="E137" s="62"/>
      <c r="F137" s="63"/>
      <c r="G137" s="66">
        <f>SUM(G9,G131)</f>
        <v>23.13189999999998</v>
      </c>
      <c r="H137" s="64"/>
    </row>
  </sheetData>
  <sheetProtection selectLockedCells="1" selectUnlockedCells="1"/>
  <mergeCells count="6">
    <mergeCell ref="D1:G1"/>
    <mergeCell ref="D2:G2"/>
    <mergeCell ref="D3:G3"/>
    <mergeCell ref="A5:G5"/>
    <mergeCell ref="A9:A129"/>
    <mergeCell ref="A131:A136"/>
  </mergeCells>
  <printOptions/>
  <pageMargins left="0.3937007874015748" right="0.1968503937007874" top="0.7874015748031497" bottom="0.787401574803149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2016-12-22T11:40:50Z</cp:lastPrinted>
  <dcterms:modified xsi:type="dcterms:W3CDTF">2016-12-26T19:35:14Z</dcterms:modified>
  <cp:category/>
  <cp:version/>
  <cp:contentType/>
  <cp:contentStatus/>
</cp:coreProperties>
</file>